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5480" windowHeight="11640" tabRatio="853"/>
  </bookViews>
  <sheets>
    <sheet name="00" sheetId="1" r:id="rId1"/>
    <sheet name="03" sheetId="4" r:id="rId2"/>
    <sheet name="04" sheetId="5" r:id="rId3"/>
    <sheet name="07" sheetId="7" r:id="rId4"/>
    <sheet name="08" sheetId="8" r:id="rId5"/>
    <sheet name="09" sheetId="9" r:id="rId6"/>
    <sheet name="10" sheetId="10" r:id="rId7"/>
    <sheet name="11" sheetId="11" r:id="rId8"/>
    <sheet name="15" sheetId="12" r:id="rId9"/>
    <sheet name="A" sheetId="13" r:id="rId10"/>
    <sheet name="N" sheetId="14" r:id="rId11"/>
    <sheet name="priekslikumi istermina" sheetId="17" r:id="rId12"/>
    <sheet name="priekslikumi videjam term" sheetId="18" r:id="rId13"/>
    <sheet name="Kopsavilkum min viedoklis" sheetId="19" r:id="rId14"/>
    <sheet name="sum" sheetId="15" r:id="rId15"/>
    <sheet name="graf" sheetId="16" r:id="rId16"/>
  </sheets>
  <externalReferences>
    <externalReference r:id="rId17"/>
  </externalReferences>
  <definedNames>
    <definedName name="_xlnm._FilterDatabase" localSheetId="0" hidden="1">'00'!$A$2:$M$187</definedName>
    <definedName name="_xlnm._FilterDatabase" localSheetId="1" hidden="1">'03'!$A$2:$M$83</definedName>
    <definedName name="_xlnm._FilterDatabase" localSheetId="2" hidden="1">'04'!$A$2:$M$69</definedName>
    <definedName name="_xlnm._FilterDatabase" localSheetId="3" hidden="1">'07'!$B$2:$M$26</definedName>
    <definedName name="_xlnm._FilterDatabase" localSheetId="4" hidden="1">'08'!$A$2:$M$61</definedName>
    <definedName name="_xlnm._FilterDatabase" localSheetId="5" hidden="1">'09'!$A$2:$M$70</definedName>
    <definedName name="_xlnm._FilterDatabase" localSheetId="6" hidden="1">'10'!$A$2:$M$39</definedName>
    <definedName name="_xlnm._FilterDatabase" localSheetId="7" hidden="1">'11'!$A$2:$M$24</definedName>
    <definedName name="_xlnm._FilterDatabase" localSheetId="8" hidden="1">'15'!$A$1:$L$211</definedName>
    <definedName name="_xlnm._FilterDatabase" localSheetId="9" hidden="1">A!$B$2:$K$283</definedName>
    <definedName name="_xlnm.Print_Area" localSheetId="0">'00'!$B$2:$M$187</definedName>
    <definedName name="_xlnm.Print_Area" localSheetId="1">'03'!$B$2:$M$83</definedName>
    <definedName name="_xlnm.Print_Area" localSheetId="2">'04'!$B$2:$M$69</definedName>
    <definedName name="_xlnm.Print_Area" localSheetId="3">'07'!$B$2:$M$26</definedName>
    <definedName name="_xlnm.Print_Area" localSheetId="4">'08'!$B$2:$M$61</definedName>
    <definedName name="_xlnm.Print_Area" localSheetId="5">'09'!$B$2:$M$70</definedName>
    <definedName name="_xlnm.Print_Area" localSheetId="6">'10'!$B$2:$M$39</definedName>
    <definedName name="_xlnm.Print_Area" localSheetId="7">'11'!$B$2:$M$24</definedName>
    <definedName name="_xlnm.Print_Area" localSheetId="8">'15'!$B$1:$M$210</definedName>
    <definedName name="_xlnm.Print_Area" localSheetId="15">graf!$G$1:$V$77</definedName>
  </definedNames>
  <calcPr calcId="114210"/>
</workbook>
</file>

<file path=xl/calcChain.xml><?xml version="1.0" encoding="utf-8"?>
<calcChain xmlns="http://schemas.openxmlformats.org/spreadsheetml/2006/main">
  <c r="K17" i="11"/>
  <c r="J17"/>
  <c r="H142" i="13"/>
  <c r="H181"/>
  <c r="H248"/>
  <c r="J165"/>
  <c r="H165"/>
  <c r="J137"/>
  <c r="H137"/>
  <c r="J79"/>
  <c r="H79"/>
  <c r="J48"/>
  <c r="H48"/>
  <c r="J55" i="8"/>
  <c r="K55"/>
  <c r="J67" i="12"/>
  <c r="K67"/>
  <c r="J77" i="13"/>
  <c r="K77"/>
  <c r="J78"/>
  <c r="K78"/>
  <c r="K164"/>
  <c r="J164"/>
  <c r="J136"/>
  <c r="K136"/>
  <c r="K59"/>
  <c r="J59"/>
  <c r="J47"/>
  <c r="K47"/>
  <c r="J46"/>
  <c r="K46"/>
  <c r="J45"/>
  <c r="K45"/>
  <c r="J44"/>
  <c r="K44"/>
  <c r="J29" i="12"/>
  <c r="J68"/>
  <c r="K68"/>
  <c r="J64"/>
  <c r="K64"/>
  <c r="J65"/>
  <c r="J66"/>
  <c r="K66"/>
  <c r="J29" i="1"/>
  <c r="K29"/>
  <c r="E2"/>
  <c r="F2"/>
  <c r="G2"/>
  <c r="F3"/>
  <c r="G3"/>
  <c r="H3"/>
  <c r="I3"/>
  <c r="J3"/>
  <c r="F4"/>
  <c r="G4"/>
  <c r="H4"/>
  <c r="I4"/>
  <c r="J4"/>
  <c r="F5"/>
  <c r="G5"/>
  <c r="H5"/>
  <c r="I5"/>
  <c r="J5"/>
  <c r="K5"/>
  <c r="F6"/>
  <c r="G6"/>
  <c r="H6"/>
  <c r="I6"/>
  <c r="F7"/>
  <c r="G7"/>
  <c r="H7"/>
  <c r="I7"/>
  <c r="J7"/>
  <c r="K7"/>
  <c r="F8"/>
  <c r="G8"/>
  <c r="H8"/>
  <c r="I8"/>
  <c r="J8"/>
  <c r="K8"/>
  <c r="F9"/>
  <c r="G9"/>
  <c r="H9"/>
  <c r="I9"/>
  <c r="J9"/>
  <c r="K9"/>
  <c r="F10"/>
  <c r="G10"/>
  <c r="H10"/>
  <c r="I10"/>
  <c r="F11"/>
  <c r="G11"/>
  <c r="H11"/>
  <c r="H19"/>
  <c r="D4" i="16"/>
  <c r="I11" i="1"/>
  <c r="J11"/>
  <c r="K11"/>
  <c r="F12"/>
  <c r="G12"/>
  <c r="H12"/>
  <c r="I12"/>
  <c r="J12"/>
  <c r="K12"/>
  <c r="F13"/>
  <c r="G13"/>
  <c r="H13"/>
  <c r="I13"/>
  <c r="J13"/>
  <c r="K13"/>
  <c r="F14"/>
  <c r="G14"/>
  <c r="H14"/>
  <c r="I14"/>
  <c r="J14"/>
  <c r="K14"/>
  <c r="F15"/>
  <c r="G15"/>
  <c r="H15"/>
  <c r="I15"/>
  <c r="J15"/>
  <c r="K15"/>
  <c r="F16"/>
  <c r="G16"/>
  <c r="H16"/>
  <c r="I16"/>
  <c r="J16"/>
  <c r="K16"/>
  <c r="F17"/>
  <c r="G17"/>
  <c r="H17"/>
  <c r="I17"/>
  <c r="J17"/>
  <c r="K17"/>
  <c r="F18"/>
  <c r="G18"/>
  <c r="H18"/>
  <c r="I18"/>
  <c r="J18"/>
  <c r="K18"/>
  <c r="C19"/>
  <c r="E19"/>
  <c r="C20"/>
  <c r="E20"/>
  <c r="F20"/>
  <c r="G20"/>
  <c r="H20"/>
  <c r="I20"/>
  <c r="J20"/>
  <c r="F21"/>
  <c r="G21"/>
  <c r="I21"/>
  <c r="J21"/>
  <c r="K21"/>
  <c r="F22"/>
  <c r="G22"/>
  <c r="H22"/>
  <c r="H30"/>
  <c r="D8" i="16"/>
  <c r="I22" i="1"/>
  <c r="F23"/>
  <c r="G23"/>
  <c r="H23"/>
  <c r="I23"/>
  <c r="F24"/>
  <c r="G24"/>
  <c r="H24"/>
  <c r="I24"/>
  <c r="F25"/>
  <c r="G25"/>
  <c r="H25"/>
  <c r="I25"/>
  <c r="J26"/>
  <c r="K26"/>
  <c r="J27"/>
  <c r="K27"/>
  <c r="J28"/>
  <c r="K28"/>
  <c r="C30"/>
  <c r="E30"/>
  <c r="F31"/>
  <c r="G31"/>
  <c r="H31"/>
  <c r="I31"/>
  <c r="J31"/>
  <c r="F32"/>
  <c r="G32"/>
  <c r="H32"/>
  <c r="I32"/>
  <c r="F33"/>
  <c r="G33"/>
  <c r="H33"/>
  <c r="I33"/>
  <c r="F34"/>
  <c r="G34"/>
  <c r="H34"/>
  <c r="I34"/>
  <c r="F35"/>
  <c r="G35"/>
  <c r="H35"/>
  <c r="I35"/>
  <c r="F36"/>
  <c r="G36"/>
  <c r="H36"/>
  <c r="I36"/>
  <c r="F37"/>
  <c r="G37"/>
  <c r="H37"/>
  <c r="I37"/>
  <c r="F38"/>
  <c r="G38"/>
  <c r="H38"/>
  <c r="I38"/>
  <c r="F39"/>
  <c r="G39"/>
  <c r="H39"/>
  <c r="I39"/>
  <c r="F40"/>
  <c r="G40"/>
  <c r="H40"/>
  <c r="I40"/>
  <c r="F41"/>
  <c r="G41"/>
  <c r="H41"/>
  <c r="I41"/>
  <c r="J41"/>
  <c r="K41"/>
  <c r="F42"/>
  <c r="G42"/>
  <c r="H42"/>
  <c r="I42"/>
  <c r="J42"/>
  <c r="K42"/>
  <c r="F43"/>
  <c r="G43"/>
  <c r="H43"/>
  <c r="I43"/>
  <c r="J43"/>
  <c r="K43"/>
  <c r="F44"/>
  <c r="G44"/>
  <c r="H44"/>
  <c r="I44"/>
  <c r="J44"/>
  <c r="K44"/>
  <c r="F45"/>
  <c r="G45"/>
  <c r="H45"/>
  <c r="I45"/>
  <c r="J45"/>
  <c r="K45"/>
  <c r="F46"/>
  <c r="G46"/>
  <c r="H46"/>
  <c r="I46"/>
  <c r="J46"/>
  <c r="K46"/>
  <c r="F47"/>
  <c r="G47"/>
  <c r="H47"/>
  <c r="I47"/>
  <c r="J47"/>
  <c r="K47"/>
  <c r="F48"/>
  <c r="G48"/>
  <c r="H48"/>
  <c r="I48"/>
  <c r="J48"/>
  <c r="K48"/>
  <c r="F49"/>
  <c r="G49"/>
  <c r="H49"/>
  <c r="I49"/>
  <c r="J49"/>
  <c r="K49"/>
  <c r="F50"/>
  <c r="G50"/>
  <c r="H50"/>
  <c r="I50"/>
  <c r="J50"/>
  <c r="K50"/>
  <c r="F51"/>
  <c r="G51"/>
  <c r="H51"/>
  <c r="J51"/>
  <c r="K51"/>
  <c r="J52"/>
  <c r="K52"/>
  <c r="J53"/>
  <c r="K53"/>
  <c r="J54"/>
  <c r="K54"/>
  <c r="J55"/>
  <c r="K55"/>
  <c r="J56"/>
  <c r="K56"/>
  <c r="C57"/>
  <c r="E57"/>
  <c r="H57"/>
  <c r="F58"/>
  <c r="G58"/>
  <c r="H58"/>
  <c r="I58"/>
  <c r="J58"/>
  <c r="F59"/>
  <c r="G59"/>
  <c r="H59"/>
  <c r="I59"/>
  <c r="J59"/>
  <c r="K59"/>
  <c r="F60"/>
  <c r="G60"/>
  <c r="H60"/>
  <c r="I60"/>
  <c r="F61"/>
  <c r="G61"/>
  <c r="H61"/>
  <c r="I61"/>
  <c r="J61"/>
  <c r="K61"/>
  <c r="F62"/>
  <c r="G62"/>
  <c r="H62"/>
  <c r="I62"/>
  <c r="J62"/>
  <c r="K62"/>
  <c r="F63"/>
  <c r="G63"/>
  <c r="H63"/>
  <c r="I63"/>
  <c r="J63"/>
  <c r="K63"/>
  <c r="F64"/>
  <c r="G64"/>
  <c r="H64"/>
  <c r="I64"/>
  <c r="F65"/>
  <c r="G65"/>
  <c r="H65"/>
  <c r="J65"/>
  <c r="K65"/>
  <c r="F66"/>
  <c r="G66"/>
  <c r="H66"/>
  <c r="I66"/>
  <c r="J66"/>
  <c r="K66"/>
  <c r="F67"/>
  <c r="G67"/>
  <c r="H67"/>
  <c r="I67"/>
  <c r="J67"/>
  <c r="K67"/>
  <c r="C68"/>
  <c r="E68"/>
  <c r="F69"/>
  <c r="G69"/>
  <c r="H69"/>
  <c r="I69"/>
  <c r="F70"/>
  <c r="G70"/>
  <c r="H70"/>
  <c r="I70"/>
  <c r="F71"/>
  <c r="G71"/>
  <c r="H71"/>
  <c r="I71"/>
  <c r="F72"/>
  <c r="G72"/>
  <c r="H72"/>
  <c r="I72"/>
  <c r="F73"/>
  <c r="G73"/>
  <c r="H73"/>
  <c r="I73"/>
  <c r="J74"/>
  <c r="K74"/>
  <c r="J75"/>
  <c r="K75"/>
  <c r="J76"/>
  <c r="K76"/>
  <c r="F77"/>
  <c r="G77"/>
  <c r="H77"/>
  <c r="I77"/>
  <c r="F78"/>
  <c r="G78"/>
  <c r="H78"/>
  <c r="I78"/>
  <c r="J79"/>
  <c r="K79"/>
  <c r="F80"/>
  <c r="G80"/>
  <c r="H80"/>
  <c r="I80"/>
  <c r="C81"/>
  <c r="E81"/>
  <c r="E82"/>
  <c r="F82"/>
  <c r="G82"/>
  <c r="H82"/>
  <c r="I82"/>
  <c r="J82"/>
  <c r="K82"/>
  <c r="E83"/>
  <c r="F83"/>
  <c r="G83"/>
  <c r="H83"/>
  <c r="H84"/>
  <c r="D12" i="16"/>
  <c r="I83" i="1"/>
  <c r="J83"/>
  <c r="K83"/>
  <c r="C84"/>
  <c r="F85"/>
  <c r="G85"/>
  <c r="H85"/>
  <c r="I85"/>
  <c r="F86"/>
  <c r="G86"/>
  <c r="H86"/>
  <c r="I86"/>
  <c r="F87"/>
  <c r="G87"/>
  <c r="H87"/>
  <c r="I87"/>
  <c r="C88"/>
  <c r="F89"/>
  <c r="G89"/>
  <c r="H89"/>
  <c r="I89"/>
  <c r="J89"/>
  <c r="F90"/>
  <c r="G90"/>
  <c r="H90"/>
  <c r="I90"/>
  <c r="F91"/>
  <c r="G91"/>
  <c r="H91"/>
  <c r="I91"/>
  <c r="F92"/>
  <c r="G92"/>
  <c r="H92"/>
  <c r="I92"/>
  <c r="F93"/>
  <c r="G93"/>
  <c r="H93"/>
  <c r="I93"/>
  <c r="F94"/>
  <c r="G94"/>
  <c r="H94"/>
  <c r="I94"/>
  <c r="F95"/>
  <c r="G95"/>
  <c r="H95"/>
  <c r="I95"/>
  <c r="F96"/>
  <c r="G96"/>
  <c r="H96"/>
  <c r="I96"/>
  <c r="F97"/>
  <c r="G97"/>
  <c r="H97"/>
  <c r="I97"/>
  <c r="F98"/>
  <c r="G98"/>
  <c r="H98"/>
  <c r="I98"/>
  <c r="F99"/>
  <c r="G99"/>
  <c r="H99"/>
  <c r="I99"/>
  <c r="F100"/>
  <c r="G100"/>
  <c r="H100"/>
  <c r="I100"/>
  <c r="F101"/>
  <c r="G101"/>
  <c r="H101"/>
  <c r="I101"/>
  <c r="F102"/>
  <c r="G102"/>
  <c r="H102"/>
  <c r="I102"/>
  <c r="F103"/>
  <c r="G103"/>
  <c r="H103"/>
  <c r="I103"/>
  <c r="F104"/>
  <c r="G104"/>
  <c r="H104"/>
  <c r="I104"/>
  <c r="F105"/>
  <c r="G105"/>
  <c r="H105"/>
  <c r="I105"/>
  <c r="F106"/>
  <c r="G106"/>
  <c r="H106"/>
  <c r="I106"/>
  <c r="F107"/>
  <c r="G107"/>
  <c r="H107"/>
  <c r="I107"/>
  <c r="F108"/>
  <c r="G108"/>
  <c r="H108"/>
  <c r="I108"/>
  <c r="F109"/>
  <c r="G109"/>
  <c r="H109"/>
  <c r="I109"/>
  <c r="F110"/>
  <c r="G110"/>
  <c r="H110"/>
  <c r="I110"/>
  <c r="F111"/>
  <c r="G111"/>
  <c r="H111"/>
  <c r="I111"/>
  <c r="F112"/>
  <c r="G112"/>
  <c r="H112"/>
  <c r="I112"/>
  <c r="C113"/>
  <c r="E113"/>
  <c r="F114"/>
  <c r="G114"/>
  <c r="I114"/>
  <c r="J114"/>
  <c r="K114"/>
  <c r="F115"/>
  <c r="G115"/>
  <c r="I115"/>
  <c r="J115"/>
  <c r="K115"/>
  <c r="F116"/>
  <c r="G116"/>
  <c r="I116"/>
  <c r="J116"/>
  <c r="K116"/>
  <c r="F117"/>
  <c r="G117"/>
  <c r="I117"/>
  <c r="J117"/>
  <c r="K117"/>
  <c r="F119"/>
  <c r="G119"/>
  <c r="H119"/>
  <c r="I119"/>
  <c r="C120"/>
  <c r="E120"/>
  <c r="H120"/>
  <c r="F121"/>
  <c r="G121"/>
  <c r="H121"/>
  <c r="I121"/>
  <c r="F122"/>
  <c r="G122"/>
  <c r="H122"/>
  <c r="I122"/>
  <c r="F123"/>
  <c r="G123"/>
  <c r="H123"/>
  <c r="I123"/>
  <c r="F124"/>
  <c r="G124"/>
  <c r="H124"/>
  <c r="I124"/>
  <c r="F125"/>
  <c r="G125"/>
  <c r="H125"/>
  <c r="I125"/>
  <c r="C126"/>
  <c r="E126"/>
  <c r="F127"/>
  <c r="G127"/>
  <c r="H127"/>
  <c r="H160"/>
  <c r="D13" i="16"/>
  <c r="I127" i="1"/>
  <c r="J127"/>
  <c r="F128"/>
  <c r="G128"/>
  <c r="H128"/>
  <c r="I128"/>
  <c r="J128"/>
  <c r="K128"/>
  <c r="F129"/>
  <c r="G129"/>
  <c r="H129"/>
  <c r="I129"/>
  <c r="J129"/>
  <c r="K129"/>
  <c r="F130"/>
  <c r="G130"/>
  <c r="H130"/>
  <c r="I130"/>
  <c r="J130"/>
  <c r="K130"/>
  <c r="F131"/>
  <c r="G131"/>
  <c r="H131"/>
  <c r="I131"/>
  <c r="J131"/>
  <c r="K131"/>
  <c r="F132"/>
  <c r="G132"/>
  <c r="H132"/>
  <c r="I132"/>
  <c r="J132"/>
  <c r="K132"/>
  <c r="F133"/>
  <c r="G133"/>
  <c r="H133"/>
  <c r="I133"/>
  <c r="J133"/>
  <c r="K133"/>
  <c r="F134"/>
  <c r="G134"/>
  <c r="H134"/>
  <c r="I134"/>
  <c r="J134"/>
  <c r="K134"/>
  <c r="F135"/>
  <c r="G135"/>
  <c r="H135"/>
  <c r="I135"/>
  <c r="J135"/>
  <c r="K135"/>
  <c r="F136"/>
  <c r="G136"/>
  <c r="H136"/>
  <c r="I136"/>
  <c r="J136"/>
  <c r="K136"/>
  <c r="F137"/>
  <c r="G137"/>
  <c r="H137"/>
  <c r="I137"/>
  <c r="J137"/>
  <c r="K137"/>
  <c r="F138"/>
  <c r="G138"/>
  <c r="H138"/>
  <c r="I138"/>
  <c r="J138"/>
  <c r="K138"/>
  <c r="F139"/>
  <c r="G139"/>
  <c r="H139"/>
  <c r="I139"/>
  <c r="J139"/>
  <c r="K139"/>
  <c r="F140"/>
  <c r="G140"/>
  <c r="H140"/>
  <c r="I140"/>
  <c r="J140"/>
  <c r="K140"/>
  <c r="F141"/>
  <c r="G141"/>
  <c r="H141"/>
  <c r="I141"/>
  <c r="J141"/>
  <c r="K141"/>
  <c r="F142"/>
  <c r="G142"/>
  <c r="H142"/>
  <c r="I142"/>
  <c r="J142"/>
  <c r="K142"/>
  <c r="F143"/>
  <c r="G143"/>
  <c r="H143"/>
  <c r="I143"/>
  <c r="J143"/>
  <c r="K143"/>
  <c r="F144"/>
  <c r="G144"/>
  <c r="H144"/>
  <c r="I144"/>
  <c r="J144"/>
  <c r="K144"/>
  <c r="F145"/>
  <c r="G145"/>
  <c r="H145"/>
  <c r="I145"/>
  <c r="J145"/>
  <c r="K145"/>
  <c r="F146"/>
  <c r="G146"/>
  <c r="H146"/>
  <c r="I146"/>
  <c r="J146"/>
  <c r="K146"/>
  <c r="F147"/>
  <c r="G147"/>
  <c r="H147"/>
  <c r="I147"/>
  <c r="J147"/>
  <c r="K147"/>
  <c r="F148"/>
  <c r="G148"/>
  <c r="H148"/>
  <c r="I148"/>
  <c r="J148"/>
  <c r="K148"/>
  <c r="F149"/>
  <c r="G149"/>
  <c r="H149"/>
  <c r="I149"/>
  <c r="J149"/>
  <c r="K149"/>
  <c r="F150"/>
  <c r="G150"/>
  <c r="H150"/>
  <c r="I150"/>
  <c r="J150"/>
  <c r="K150"/>
  <c r="F151"/>
  <c r="G151"/>
  <c r="H151"/>
  <c r="I151"/>
  <c r="J151"/>
  <c r="K151"/>
  <c r="F152"/>
  <c r="G152"/>
  <c r="H152"/>
  <c r="I152"/>
  <c r="J152"/>
  <c r="K152"/>
  <c r="F153"/>
  <c r="G153"/>
  <c r="H153"/>
  <c r="I153"/>
  <c r="J153"/>
  <c r="K153"/>
  <c r="F154"/>
  <c r="G154"/>
  <c r="H154"/>
  <c r="I154"/>
  <c r="J154"/>
  <c r="K154"/>
  <c r="F155"/>
  <c r="G155"/>
  <c r="H155"/>
  <c r="I155"/>
  <c r="J155"/>
  <c r="K155"/>
  <c r="F156"/>
  <c r="G156"/>
  <c r="H156"/>
  <c r="I156"/>
  <c r="J156"/>
  <c r="K156"/>
  <c r="F157"/>
  <c r="G157"/>
  <c r="H157"/>
  <c r="I157"/>
  <c r="J157"/>
  <c r="K157"/>
  <c r="F158"/>
  <c r="G158"/>
  <c r="H158"/>
  <c r="I158"/>
  <c r="J158"/>
  <c r="K158"/>
  <c r="J159"/>
  <c r="K159"/>
  <c r="C160"/>
  <c r="F161"/>
  <c r="G161"/>
  <c r="H161"/>
  <c r="I161"/>
  <c r="F162"/>
  <c r="G162"/>
  <c r="H162"/>
  <c r="I162"/>
  <c r="F163"/>
  <c r="G163"/>
  <c r="H163"/>
  <c r="I163"/>
  <c r="F164"/>
  <c r="G164"/>
  <c r="H164"/>
  <c r="I164"/>
  <c r="F165"/>
  <c r="G165"/>
  <c r="H165"/>
  <c r="I165"/>
  <c r="F166"/>
  <c r="G166"/>
  <c r="H166"/>
  <c r="I166"/>
  <c r="F167"/>
  <c r="G167"/>
  <c r="H167"/>
  <c r="I167"/>
  <c r="F168"/>
  <c r="G168"/>
  <c r="H168"/>
  <c r="I168"/>
  <c r="F169"/>
  <c r="G169"/>
  <c r="H169"/>
  <c r="I169"/>
  <c r="F170"/>
  <c r="G170"/>
  <c r="H170"/>
  <c r="I170"/>
  <c r="F171"/>
  <c r="G171"/>
  <c r="H171"/>
  <c r="I171"/>
  <c r="F172"/>
  <c r="G172"/>
  <c r="H172"/>
  <c r="I172"/>
  <c r="F173"/>
  <c r="G173"/>
  <c r="H173"/>
  <c r="I173"/>
  <c r="C174"/>
  <c r="E174"/>
  <c r="F175"/>
  <c r="G175"/>
  <c r="H175"/>
  <c r="H178"/>
  <c r="D6" i="16"/>
  <c r="I175" i="1"/>
  <c r="J175"/>
  <c r="K175"/>
  <c r="F176"/>
  <c r="G176"/>
  <c r="H176"/>
  <c r="I176"/>
  <c r="J176"/>
  <c r="F177"/>
  <c r="G177"/>
  <c r="H177"/>
  <c r="I177"/>
  <c r="J177"/>
  <c r="K177"/>
  <c r="C178"/>
  <c r="E178"/>
  <c r="F179"/>
  <c r="G179"/>
  <c r="H179"/>
  <c r="J179"/>
  <c r="F180"/>
  <c r="G180"/>
  <c r="H180"/>
  <c r="J180"/>
  <c r="K180"/>
  <c r="F181"/>
  <c r="G181"/>
  <c r="H181"/>
  <c r="J181"/>
  <c r="K181"/>
  <c r="F182"/>
  <c r="G182"/>
  <c r="H182"/>
  <c r="J182"/>
  <c r="K182"/>
  <c r="F183"/>
  <c r="G183"/>
  <c r="H183"/>
  <c r="I183"/>
  <c r="J183"/>
  <c r="K183"/>
  <c r="F184"/>
  <c r="G184"/>
  <c r="H184"/>
  <c r="I184"/>
  <c r="J184"/>
  <c r="K184"/>
  <c r="F185"/>
  <c r="G185"/>
  <c r="H185"/>
  <c r="I185"/>
  <c r="J185"/>
  <c r="K185"/>
  <c r="C186"/>
  <c r="E186"/>
  <c r="H101" i="13"/>
  <c r="H50"/>
  <c r="H60"/>
  <c r="J67" i="4"/>
  <c r="K67"/>
  <c r="C72" i="16"/>
  <c r="C70"/>
  <c r="C75"/>
  <c r="C71"/>
  <c r="C68"/>
  <c r="C74"/>
  <c r="C73"/>
  <c r="C67"/>
  <c r="C69"/>
  <c r="C76"/>
  <c r="D76"/>
  <c r="E76"/>
  <c r="C66"/>
  <c r="C59"/>
  <c r="C64"/>
  <c r="C61"/>
  <c r="C63"/>
  <c r="C60"/>
  <c r="D58"/>
  <c r="C62"/>
  <c r="H69" i="9"/>
  <c r="D53" i="16"/>
  <c r="C53"/>
  <c r="C57"/>
  <c r="C54"/>
  <c r="C48"/>
  <c r="C45"/>
  <c r="C44"/>
  <c r="C46"/>
  <c r="C43"/>
  <c r="C47"/>
  <c r="C39"/>
  <c r="C34"/>
  <c r="C38"/>
  <c r="C42"/>
  <c r="C40"/>
  <c r="C41"/>
  <c r="C29"/>
  <c r="C33"/>
  <c r="C31"/>
  <c r="C28"/>
  <c r="C32"/>
  <c r="C30"/>
  <c r="B28"/>
  <c r="J6" i="12"/>
  <c r="H6"/>
  <c r="D66" i="16"/>
  <c r="C20"/>
  <c r="H78" i="4"/>
  <c r="H73"/>
  <c r="D20" i="16"/>
  <c r="H82" i="4"/>
  <c r="C24" i="16"/>
  <c r="C23"/>
  <c r="C27"/>
  <c r="C18"/>
  <c r="C25"/>
  <c r="C19"/>
  <c r="C21"/>
  <c r="C26"/>
  <c r="B18"/>
  <c r="B3"/>
  <c r="L7" i="12"/>
  <c r="F76" i="16"/>
  <c r="H75" i="12"/>
  <c r="J162"/>
  <c r="K162"/>
  <c r="J163"/>
  <c r="K163"/>
  <c r="J164"/>
  <c r="K164"/>
  <c r="J165"/>
  <c r="K165"/>
  <c r="J166"/>
  <c r="K166"/>
  <c r="J167"/>
  <c r="K167"/>
  <c r="J168"/>
  <c r="K168"/>
  <c r="J169"/>
  <c r="K169"/>
  <c r="J170"/>
  <c r="K170"/>
  <c r="J171"/>
  <c r="K171"/>
  <c r="J172"/>
  <c r="K172"/>
  <c r="J173"/>
  <c r="K173"/>
  <c r="J174"/>
  <c r="K174"/>
  <c r="J161"/>
  <c r="K161"/>
  <c r="J160"/>
  <c r="K160"/>
  <c r="J19" i="11"/>
  <c r="K19"/>
  <c r="J20"/>
  <c r="K20"/>
  <c r="J21"/>
  <c r="K21"/>
  <c r="J18"/>
  <c r="K18"/>
  <c r="J56" i="9"/>
  <c r="K56"/>
  <c r="J57"/>
  <c r="K57"/>
  <c r="J58"/>
  <c r="K58"/>
  <c r="J59"/>
  <c r="K59"/>
  <c r="J60"/>
  <c r="K60"/>
  <c r="J61"/>
  <c r="K61"/>
  <c r="J62"/>
  <c r="K62"/>
  <c r="J63"/>
  <c r="K63"/>
  <c r="J64"/>
  <c r="K64"/>
  <c r="J65"/>
  <c r="K65"/>
  <c r="J66"/>
  <c r="K66"/>
  <c r="J67"/>
  <c r="K67"/>
  <c r="J68"/>
  <c r="K68"/>
  <c r="J55"/>
  <c r="K55"/>
  <c r="J65" i="5"/>
  <c r="K65"/>
  <c r="J66"/>
  <c r="K66"/>
  <c r="J67"/>
  <c r="K67"/>
  <c r="J33"/>
  <c r="K33"/>
  <c r="J81" i="4"/>
  <c r="K81"/>
  <c r="J80"/>
  <c r="K80"/>
  <c r="J79"/>
  <c r="K79"/>
  <c r="J71"/>
  <c r="K71"/>
  <c r="J74"/>
  <c r="K74"/>
  <c r="J75"/>
  <c r="K75"/>
  <c r="J76"/>
  <c r="K76"/>
  <c r="J77"/>
  <c r="K77"/>
  <c r="J72"/>
  <c r="K72"/>
  <c r="J70"/>
  <c r="K70"/>
  <c r="J129" i="12"/>
  <c r="K129"/>
  <c r="J130"/>
  <c r="K130"/>
  <c r="J131"/>
  <c r="K131"/>
  <c r="J132"/>
  <c r="K132"/>
  <c r="J64" i="5"/>
  <c r="K64"/>
  <c r="J63"/>
  <c r="K63"/>
  <c r="J62"/>
  <c r="K62"/>
  <c r="J61"/>
  <c r="K61"/>
  <c r="J60"/>
  <c r="K60"/>
  <c r="J59"/>
  <c r="K59"/>
  <c r="J58"/>
  <c r="K58"/>
  <c r="J57"/>
  <c r="K57"/>
  <c r="J56"/>
  <c r="K56"/>
  <c r="J55"/>
  <c r="K55"/>
  <c r="J54"/>
  <c r="K54"/>
  <c r="J53"/>
  <c r="K53"/>
  <c r="J50"/>
  <c r="K50"/>
  <c r="J51"/>
  <c r="K51"/>
  <c r="J52"/>
  <c r="K52"/>
  <c r="J78" i="12"/>
  <c r="G24" i="8"/>
  <c r="L13" i="15"/>
  <c r="J74" i="12"/>
  <c r="K74"/>
  <c r="J83"/>
  <c r="J124"/>
  <c r="J128"/>
  <c r="H209"/>
  <c r="J209"/>
  <c r="K209"/>
  <c r="J66" i="4"/>
  <c r="K66"/>
  <c r="L11" i="15"/>
  <c r="J23" i="11"/>
  <c r="H23"/>
  <c r="L17"/>
  <c r="J3" i="10"/>
  <c r="J4"/>
  <c r="J25"/>
  <c r="K25"/>
  <c r="J29"/>
  <c r="J38"/>
  <c r="D24" i="16"/>
  <c r="D23"/>
  <c r="I15" i="11"/>
  <c r="H15"/>
  <c r="G15"/>
  <c r="F15"/>
  <c r="E15"/>
  <c r="D15"/>
  <c r="I14"/>
  <c r="H14"/>
  <c r="G14"/>
  <c r="F14"/>
  <c r="E14"/>
  <c r="D14"/>
  <c r="I13"/>
  <c r="H13"/>
  <c r="G13"/>
  <c r="F13"/>
  <c r="D13"/>
  <c r="I12"/>
  <c r="H12"/>
  <c r="J12"/>
  <c r="K12"/>
  <c r="G12"/>
  <c r="F12"/>
  <c r="D12"/>
  <c r="I11"/>
  <c r="H11"/>
  <c r="G11"/>
  <c r="F11"/>
  <c r="E11"/>
  <c r="D11"/>
  <c r="I10"/>
  <c r="H10"/>
  <c r="K10"/>
  <c r="G10"/>
  <c r="F10"/>
  <c r="E10"/>
  <c r="D10"/>
  <c r="I9"/>
  <c r="H9"/>
  <c r="K9"/>
  <c r="G9"/>
  <c r="F9"/>
  <c r="E9"/>
  <c r="D9"/>
  <c r="I8"/>
  <c r="H8"/>
  <c r="G8"/>
  <c r="F8"/>
  <c r="E8"/>
  <c r="D8"/>
  <c r="I7"/>
  <c r="H7"/>
  <c r="H16"/>
  <c r="G7"/>
  <c r="F7"/>
  <c r="E7"/>
  <c r="D7"/>
  <c r="J3" i="15"/>
  <c r="K3"/>
  <c r="I14"/>
  <c r="C14"/>
  <c r="B14"/>
  <c r="I13"/>
  <c r="C13"/>
  <c r="B13"/>
  <c r="I12"/>
  <c r="C12"/>
  <c r="B12"/>
  <c r="I11"/>
  <c r="B11"/>
  <c r="I10"/>
  <c r="B10"/>
  <c r="I9"/>
  <c r="B9"/>
  <c r="I8"/>
  <c r="B8"/>
  <c r="I7"/>
  <c r="B7"/>
  <c r="I6"/>
  <c r="B6"/>
  <c r="I5"/>
  <c r="B5"/>
  <c r="I4"/>
  <c r="B4"/>
  <c r="I3"/>
  <c r="H3"/>
  <c r="G38" i="14"/>
  <c r="F38"/>
  <c r="E38"/>
  <c r="D38"/>
  <c r="H37"/>
  <c r="J37"/>
  <c r="K37"/>
  <c r="G37"/>
  <c r="F37"/>
  <c r="E37"/>
  <c r="J36"/>
  <c r="K36"/>
  <c r="G36"/>
  <c r="F36"/>
  <c r="J35"/>
  <c r="K35"/>
  <c r="G35"/>
  <c r="F35"/>
  <c r="J34"/>
  <c r="K34"/>
  <c r="G34"/>
  <c r="F34"/>
  <c r="J33"/>
  <c r="K33"/>
  <c r="G33"/>
  <c r="F33"/>
  <c r="J32"/>
  <c r="K32"/>
  <c r="G32"/>
  <c r="F32"/>
  <c r="J31"/>
  <c r="K31"/>
  <c r="G31"/>
  <c r="F31"/>
  <c r="H30"/>
  <c r="J30"/>
  <c r="K30"/>
  <c r="G30"/>
  <c r="F30"/>
  <c r="E30"/>
  <c r="H29"/>
  <c r="J29"/>
  <c r="K29"/>
  <c r="G29"/>
  <c r="F29"/>
  <c r="E29"/>
  <c r="D29"/>
  <c r="J28"/>
  <c r="K28"/>
  <c r="G28"/>
  <c r="F28"/>
  <c r="E28"/>
  <c r="H27"/>
  <c r="J27"/>
  <c r="K27"/>
  <c r="G27"/>
  <c r="F27"/>
  <c r="E27"/>
  <c r="H26"/>
  <c r="J26"/>
  <c r="K26"/>
  <c r="G26"/>
  <c r="F26"/>
  <c r="E26"/>
  <c r="H25"/>
  <c r="J25"/>
  <c r="K25"/>
  <c r="G25"/>
  <c r="F25"/>
  <c r="E25"/>
  <c r="J24"/>
  <c r="K24"/>
  <c r="G24"/>
  <c r="F24"/>
  <c r="E24"/>
  <c r="J23"/>
  <c r="K23"/>
  <c r="G23"/>
  <c r="F23"/>
  <c r="D23"/>
  <c r="J22"/>
  <c r="K22"/>
  <c r="G22"/>
  <c r="F22"/>
  <c r="E22"/>
  <c r="D22"/>
  <c r="J21"/>
  <c r="K21"/>
  <c r="G21"/>
  <c r="F21"/>
  <c r="E21"/>
  <c r="D21"/>
  <c r="J20"/>
  <c r="K20"/>
  <c r="G20"/>
  <c r="F20"/>
  <c r="E20"/>
  <c r="D20"/>
  <c r="J19"/>
  <c r="K19"/>
  <c r="G19"/>
  <c r="F19"/>
  <c r="E19"/>
  <c r="D19"/>
  <c r="H18"/>
  <c r="J18"/>
  <c r="K18"/>
  <c r="G18"/>
  <c r="F18"/>
  <c r="E18"/>
  <c r="H17"/>
  <c r="J17"/>
  <c r="K17"/>
  <c r="G17"/>
  <c r="F17"/>
  <c r="H16"/>
  <c r="J16"/>
  <c r="K16"/>
  <c r="G16"/>
  <c r="F16"/>
  <c r="H15"/>
  <c r="J15"/>
  <c r="K15"/>
  <c r="G15"/>
  <c r="F15"/>
  <c r="H14"/>
  <c r="J14"/>
  <c r="K14"/>
  <c r="G14"/>
  <c r="F14"/>
  <c r="H13"/>
  <c r="J13"/>
  <c r="K13"/>
  <c r="G13"/>
  <c r="F13"/>
  <c r="H12"/>
  <c r="J12"/>
  <c r="K12"/>
  <c r="G12"/>
  <c r="F12"/>
  <c r="H11"/>
  <c r="J11"/>
  <c r="K11"/>
  <c r="G11"/>
  <c r="F11"/>
  <c r="J10"/>
  <c r="K10"/>
  <c r="G10"/>
  <c r="F10"/>
  <c r="E10"/>
  <c r="H9"/>
  <c r="J9"/>
  <c r="K9"/>
  <c r="G9"/>
  <c r="F9"/>
  <c r="E9"/>
  <c r="J8"/>
  <c r="K8"/>
  <c r="G8"/>
  <c r="F8"/>
  <c r="E8"/>
  <c r="H7"/>
  <c r="J7"/>
  <c r="K7"/>
  <c r="G7"/>
  <c r="F7"/>
  <c r="E7"/>
  <c r="H6"/>
  <c r="J6"/>
  <c r="K6"/>
  <c r="G6"/>
  <c r="F6"/>
  <c r="E6"/>
  <c r="H5"/>
  <c r="J5"/>
  <c r="K5"/>
  <c r="G5"/>
  <c r="F5"/>
  <c r="E5"/>
  <c r="H4"/>
  <c r="J4"/>
  <c r="G4"/>
  <c r="F4"/>
  <c r="E4"/>
  <c r="H3"/>
  <c r="J3"/>
  <c r="G3"/>
  <c r="F3"/>
  <c r="E3"/>
  <c r="G2"/>
  <c r="F2"/>
  <c r="E2"/>
  <c r="D2"/>
  <c r="G282" i="13"/>
  <c r="F282"/>
  <c r="E282"/>
  <c r="D282"/>
  <c r="C282"/>
  <c r="H281"/>
  <c r="G281"/>
  <c r="F281"/>
  <c r="E281"/>
  <c r="D281"/>
  <c r="C281"/>
  <c r="B281"/>
  <c r="H280"/>
  <c r="G280"/>
  <c r="F280"/>
  <c r="E280"/>
  <c r="D280"/>
  <c r="C280"/>
  <c r="B280"/>
  <c r="H279"/>
  <c r="G279"/>
  <c r="F279"/>
  <c r="E279"/>
  <c r="D279"/>
  <c r="C279"/>
  <c r="B279"/>
  <c r="H278"/>
  <c r="G278"/>
  <c r="F278"/>
  <c r="E278"/>
  <c r="D278"/>
  <c r="C278"/>
  <c r="B278"/>
  <c r="H277"/>
  <c r="G277"/>
  <c r="F277"/>
  <c r="E277"/>
  <c r="D277"/>
  <c r="C277"/>
  <c r="B277"/>
  <c r="H276"/>
  <c r="G276"/>
  <c r="F276"/>
  <c r="E276"/>
  <c r="D276"/>
  <c r="C276"/>
  <c r="B276"/>
  <c r="H275"/>
  <c r="G275"/>
  <c r="F275"/>
  <c r="E275"/>
  <c r="D275"/>
  <c r="C275"/>
  <c r="B275"/>
  <c r="H274"/>
  <c r="G274"/>
  <c r="F274"/>
  <c r="E274"/>
  <c r="D274"/>
  <c r="C274"/>
  <c r="B274"/>
  <c r="H273"/>
  <c r="G273"/>
  <c r="F273"/>
  <c r="E273"/>
  <c r="D273"/>
  <c r="C273"/>
  <c r="B273"/>
  <c r="H272"/>
  <c r="G272"/>
  <c r="F272"/>
  <c r="E272"/>
  <c r="D272"/>
  <c r="C272"/>
  <c r="B272"/>
  <c r="H271"/>
  <c r="G271"/>
  <c r="F271"/>
  <c r="E271"/>
  <c r="D271"/>
  <c r="C271"/>
  <c r="B271"/>
  <c r="H270"/>
  <c r="G270"/>
  <c r="F270"/>
  <c r="E270"/>
  <c r="D270"/>
  <c r="C270"/>
  <c r="B270"/>
  <c r="H269"/>
  <c r="G269"/>
  <c r="F269"/>
  <c r="E269"/>
  <c r="D269"/>
  <c r="C269"/>
  <c r="B269"/>
  <c r="H268"/>
  <c r="G268"/>
  <c r="F268"/>
  <c r="E268"/>
  <c r="D268"/>
  <c r="C268"/>
  <c r="B268"/>
  <c r="H267"/>
  <c r="G267"/>
  <c r="F267"/>
  <c r="E267"/>
  <c r="D267"/>
  <c r="C267"/>
  <c r="B267"/>
  <c r="H266"/>
  <c r="G266"/>
  <c r="F266"/>
  <c r="E266"/>
  <c r="D266"/>
  <c r="C266"/>
  <c r="B266"/>
  <c r="H265"/>
  <c r="G265"/>
  <c r="F265"/>
  <c r="E265"/>
  <c r="D265"/>
  <c r="C265"/>
  <c r="B265"/>
  <c r="H264"/>
  <c r="G264"/>
  <c r="F264"/>
  <c r="E264"/>
  <c r="D264"/>
  <c r="C264"/>
  <c r="B264"/>
  <c r="H263"/>
  <c r="G263"/>
  <c r="F263"/>
  <c r="E263"/>
  <c r="D263"/>
  <c r="C263"/>
  <c r="B263"/>
  <c r="H262"/>
  <c r="G262"/>
  <c r="F262"/>
  <c r="E262"/>
  <c r="D262"/>
  <c r="C262"/>
  <c r="B262"/>
  <c r="H261"/>
  <c r="G261"/>
  <c r="F261"/>
  <c r="E261"/>
  <c r="D261"/>
  <c r="C261"/>
  <c r="B261"/>
  <c r="H260"/>
  <c r="G260"/>
  <c r="F260"/>
  <c r="E260"/>
  <c r="D260"/>
  <c r="C260"/>
  <c r="B260"/>
  <c r="H259"/>
  <c r="G259"/>
  <c r="F259"/>
  <c r="E259"/>
  <c r="D259"/>
  <c r="C259"/>
  <c r="B259"/>
  <c r="H258"/>
  <c r="G258"/>
  <c r="F258"/>
  <c r="E258"/>
  <c r="D258"/>
  <c r="C258"/>
  <c r="B258"/>
  <c r="H257"/>
  <c r="G257"/>
  <c r="F257"/>
  <c r="E257"/>
  <c r="D257"/>
  <c r="C257"/>
  <c r="B257"/>
  <c r="H256"/>
  <c r="G256"/>
  <c r="F256"/>
  <c r="E256"/>
  <c r="D256"/>
  <c r="C256"/>
  <c r="B256"/>
  <c r="H255"/>
  <c r="G255"/>
  <c r="F255"/>
  <c r="E255"/>
  <c r="D255"/>
  <c r="C255"/>
  <c r="B255"/>
  <c r="H254"/>
  <c r="G254"/>
  <c r="F254"/>
  <c r="E254"/>
  <c r="D254"/>
  <c r="C254"/>
  <c r="B254"/>
  <c r="H253"/>
  <c r="G253"/>
  <c r="F253"/>
  <c r="E253"/>
  <c r="D253"/>
  <c r="C253"/>
  <c r="B253"/>
  <c r="H252"/>
  <c r="G252"/>
  <c r="F252"/>
  <c r="E252"/>
  <c r="D252"/>
  <c r="C252"/>
  <c r="B252"/>
  <c r="H251"/>
  <c r="G251"/>
  <c r="F251"/>
  <c r="E251"/>
  <c r="D251"/>
  <c r="C251"/>
  <c r="B251"/>
  <c r="H250"/>
  <c r="G250"/>
  <c r="F250"/>
  <c r="E250"/>
  <c r="D250"/>
  <c r="C250"/>
  <c r="G249"/>
  <c r="F249"/>
  <c r="E249"/>
  <c r="D249"/>
  <c r="C249"/>
  <c r="I248"/>
  <c r="G248"/>
  <c r="F248"/>
  <c r="E248"/>
  <c r="D248"/>
  <c r="J246"/>
  <c r="K246"/>
  <c r="G246"/>
  <c r="F246"/>
  <c r="E246"/>
  <c r="D246"/>
  <c r="J245"/>
  <c r="K245"/>
  <c r="G245"/>
  <c r="F245"/>
  <c r="E245"/>
  <c r="D245"/>
  <c r="J244"/>
  <c r="K244"/>
  <c r="G244"/>
  <c r="F244"/>
  <c r="E244"/>
  <c r="D244"/>
  <c r="J243"/>
  <c r="K243"/>
  <c r="G243"/>
  <c r="F243"/>
  <c r="E243"/>
  <c r="D243"/>
  <c r="J242"/>
  <c r="K242"/>
  <c r="G242"/>
  <c r="F242"/>
  <c r="E242"/>
  <c r="D242"/>
  <c r="J241"/>
  <c r="K241"/>
  <c r="G241"/>
  <c r="F241"/>
  <c r="E241"/>
  <c r="D241"/>
  <c r="J240"/>
  <c r="K240"/>
  <c r="G240"/>
  <c r="F240"/>
  <c r="E240"/>
  <c r="D240"/>
  <c r="H247"/>
  <c r="J239"/>
  <c r="K239"/>
  <c r="G239"/>
  <c r="F239"/>
  <c r="E239"/>
  <c r="D239"/>
  <c r="J237"/>
  <c r="K237"/>
  <c r="G237"/>
  <c r="F237"/>
  <c r="E237"/>
  <c r="D237"/>
  <c r="J236"/>
  <c r="K236"/>
  <c r="G236"/>
  <c r="F236"/>
  <c r="E236"/>
  <c r="D236"/>
  <c r="H238"/>
  <c r="G235"/>
  <c r="F235"/>
  <c r="E235"/>
  <c r="D235"/>
  <c r="J233"/>
  <c r="K233"/>
  <c r="G233"/>
  <c r="F233"/>
  <c r="E233"/>
  <c r="D233"/>
  <c r="J232"/>
  <c r="K232"/>
  <c r="G232"/>
  <c r="F232"/>
  <c r="E232"/>
  <c r="D232"/>
  <c r="J230"/>
  <c r="K230"/>
  <c r="G230"/>
  <c r="F230"/>
  <c r="E230"/>
  <c r="D230"/>
  <c r="H231"/>
  <c r="G229"/>
  <c r="F229"/>
  <c r="E229"/>
  <c r="D229"/>
  <c r="J227"/>
  <c r="K227"/>
  <c r="G227"/>
  <c r="F227"/>
  <c r="E227"/>
  <c r="D227"/>
  <c r="J226"/>
  <c r="K226"/>
  <c r="G226"/>
  <c r="F226"/>
  <c r="E226"/>
  <c r="D226"/>
  <c r="H228"/>
  <c r="J225"/>
  <c r="K225"/>
  <c r="G225"/>
  <c r="F225"/>
  <c r="E225"/>
  <c r="D225"/>
  <c r="J224"/>
  <c r="K224"/>
  <c r="G224"/>
  <c r="F224"/>
  <c r="E224"/>
  <c r="D224"/>
  <c r="J223"/>
  <c r="K223"/>
  <c r="G223"/>
  <c r="F223"/>
  <c r="E223"/>
  <c r="D223"/>
  <c r="J221"/>
  <c r="K221"/>
  <c r="G221"/>
  <c r="F221"/>
  <c r="E221"/>
  <c r="D221"/>
  <c r="J220"/>
  <c r="K220"/>
  <c r="G220"/>
  <c r="F220"/>
  <c r="E220"/>
  <c r="D220"/>
  <c r="H222"/>
  <c r="G219"/>
  <c r="F219"/>
  <c r="E219"/>
  <c r="D219"/>
  <c r="J218"/>
  <c r="K218"/>
  <c r="G218"/>
  <c r="F218"/>
  <c r="E218"/>
  <c r="D218"/>
  <c r="J216"/>
  <c r="K216"/>
  <c r="G216"/>
  <c r="F216"/>
  <c r="E216"/>
  <c r="D216"/>
  <c r="J215"/>
  <c r="K215"/>
  <c r="G215"/>
  <c r="F215"/>
  <c r="E215"/>
  <c r="D215"/>
  <c r="J214"/>
  <c r="K214"/>
  <c r="G214"/>
  <c r="F214"/>
  <c r="E214"/>
  <c r="D214"/>
  <c r="H217"/>
  <c r="J213"/>
  <c r="K213"/>
  <c r="G213"/>
  <c r="F213"/>
  <c r="E213"/>
  <c r="D213"/>
  <c r="J211"/>
  <c r="K211"/>
  <c r="G211"/>
  <c r="F211"/>
  <c r="E211"/>
  <c r="D211"/>
  <c r="H212"/>
  <c r="J210"/>
  <c r="J212"/>
  <c r="G210"/>
  <c r="F210"/>
  <c r="E210"/>
  <c r="D210"/>
  <c r="J209"/>
  <c r="K209"/>
  <c r="G209"/>
  <c r="F209"/>
  <c r="E209"/>
  <c r="D209"/>
  <c r="G208"/>
  <c r="F208"/>
  <c r="E208"/>
  <c r="D208"/>
  <c r="J206"/>
  <c r="K206"/>
  <c r="G206"/>
  <c r="F206"/>
  <c r="E206"/>
  <c r="J205"/>
  <c r="K205"/>
  <c r="G205"/>
  <c r="F205"/>
  <c r="E205"/>
  <c r="J204"/>
  <c r="K204"/>
  <c r="G204"/>
  <c r="F204"/>
  <c r="E204"/>
  <c r="J203"/>
  <c r="K203"/>
  <c r="G203"/>
  <c r="F203"/>
  <c r="E203"/>
  <c r="J202"/>
  <c r="K202"/>
  <c r="G202"/>
  <c r="F202"/>
  <c r="E202"/>
  <c r="J201"/>
  <c r="K201"/>
  <c r="G201"/>
  <c r="F201"/>
  <c r="E201"/>
  <c r="J199"/>
  <c r="K199"/>
  <c r="G199"/>
  <c r="F199"/>
  <c r="E199"/>
  <c r="H198"/>
  <c r="J198"/>
  <c r="G198"/>
  <c r="F198"/>
  <c r="E198"/>
  <c r="J197"/>
  <c r="K197"/>
  <c r="G197"/>
  <c r="F197"/>
  <c r="E197"/>
  <c r="D197"/>
  <c r="J195"/>
  <c r="K195"/>
  <c r="G195"/>
  <c r="F195"/>
  <c r="J194"/>
  <c r="K194"/>
  <c r="G194"/>
  <c r="F194"/>
  <c r="J193"/>
  <c r="K193"/>
  <c r="G193"/>
  <c r="F193"/>
  <c r="J192"/>
  <c r="K192"/>
  <c r="G192"/>
  <c r="F192"/>
  <c r="J190"/>
  <c r="K190"/>
  <c r="G190"/>
  <c r="F190"/>
  <c r="E190"/>
  <c r="J189"/>
  <c r="K189"/>
  <c r="G189"/>
  <c r="F189"/>
  <c r="E189"/>
  <c r="J188"/>
  <c r="K188"/>
  <c r="G188"/>
  <c r="F188"/>
  <c r="E188"/>
  <c r="D188"/>
  <c r="J186"/>
  <c r="K186"/>
  <c r="G186"/>
  <c r="F186"/>
  <c r="E186"/>
  <c r="J185"/>
  <c r="K185"/>
  <c r="G185"/>
  <c r="F185"/>
  <c r="E185"/>
  <c r="J184"/>
  <c r="K184"/>
  <c r="G184"/>
  <c r="F184"/>
  <c r="E184"/>
  <c r="J183"/>
  <c r="K183"/>
  <c r="G183"/>
  <c r="F183"/>
  <c r="E183"/>
  <c r="D183"/>
  <c r="J182"/>
  <c r="G182"/>
  <c r="F182"/>
  <c r="E182"/>
  <c r="D182"/>
  <c r="G181"/>
  <c r="F181"/>
  <c r="E181"/>
  <c r="D181"/>
  <c r="J180"/>
  <c r="K180"/>
  <c r="G180"/>
  <c r="F180"/>
  <c r="E180"/>
  <c r="D180"/>
  <c r="J178"/>
  <c r="K178"/>
  <c r="G178"/>
  <c r="F178"/>
  <c r="E178"/>
  <c r="J177"/>
  <c r="K177"/>
  <c r="G177"/>
  <c r="F177"/>
  <c r="E177"/>
  <c r="J176"/>
  <c r="K176"/>
  <c r="G176"/>
  <c r="F176"/>
  <c r="E176"/>
  <c r="J175"/>
  <c r="K175"/>
  <c r="G175"/>
  <c r="F175"/>
  <c r="E175"/>
  <c r="D175"/>
  <c r="J173"/>
  <c r="K173"/>
  <c r="G173"/>
  <c r="F173"/>
  <c r="E173"/>
  <c r="J172"/>
  <c r="K172"/>
  <c r="G172"/>
  <c r="F172"/>
  <c r="E172"/>
  <c r="J170"/>
  <c r="K170"/>
  <c r="G170"/>
  <c r="F170"/>
  <c r="E170"/>
  <c r="J169"/>
  <c r="K169"/>
  <c r="G169"/>
  <c r="F169"/>
  <c r="E169"/>
  <c r="J168"/>
  <c r="K168"/>
  <c r="G168"/>
  <c r="F168"/>
  <c r="E168"/>
  <c r="J167"/>
  <c r="K167"/>
  <c r="G167"/>
  <c r="F167"/>
  <c r="E167"/>
  <c r="J166"/>
  <c r="K166"/>
  <c r="G166"/>
  <c r="F166"/>
  <c r="E166"/>
  <c r="D166"/>
  <c r="J163"/>
  <c r="K163"/>
  <c r="G163"/>
  <c r="F163"/>
  <c r="E163"/>
  <c r="J162"/>
  <c r="K162"/>
  <c r="G162"/>
  <c r="F162"/>
  <c r="E162"/>
  <c r="J160"/>
  <c r="K160"/>
  <c r="G160"/>
  <c r="F160"/>
  <c r="E160"/>
  <c r="J159"/>
  <c r="K159"/>
  <c r="G159"/>
  <c r="F159"/>
  <c r="E159"/>
  <c r="J157"/>
  <c r="K157"/>
  <c r="G157"/>
  <c r="F157"/>
  <c r="E157"/>
  <c r="J156"/>
  <c r="K156"/>
  <c r="G156"/>
  <c r="F156"/>
  <c r="E156"/>
  <c r="J155"/>
  <c r="K155"/>
  <c r="G155"/>
  <c r="F155"/>
  <c r="E155"/>
  <c r="J154"/>
  <c r="K154"/>
  <c r="G154"/>
  <c r="F154"/>
  <c r="E154"/>
  <c r="J152"/>
  <c r="K152"/>
  <c r="G152"/>
  <c r="F152"/>
  <c r="E152"/>
  <c r="J151"/>
  <c r="K151"/>
  <c r="G151"/>
  <c r="F151"/>
  <c r="E151"/>
  <c r="J149"/>
  <c r="K149"/>
  <c r="G149"/>
  <c r="F149"/>
  <c r="E149"/>
  <c r="J148"/>
  <c r="K148"/>
  <c r="G148"/>
  <c r="F148"/>
  <c r="E148"/>
  <c r="J147"/>
  <c r="K147"/>
  <c r="G147"/>
  <c r="F147"/>
  <c r="E147"/>
  <c r="J146"/>
  <c r="K146"/>
  <c r="G146"/>
  <c r="F146"/>
  <c r="E146"/>
  <c r="J145"/>
  <c r="K145"/>
  <c r="G145"/>
  <c r="F145"/>
  <c r="E145"/>
  <c r="J144"/>
  <c r="K144"/>
  <c r="G144"/>
  <c r="F144"/>
  <c r="E144"/>
  <c r="J143"/>
  <c r="G143"/>
  <c r="F143"/>
  <c r="E143"/>
  <c r="D143"/>
  <c r="G142"/>
  <c r="F142"/>
  <c r="E142"/>
  <c r="D142"/>
  <c r="J140"/>
  <c r="K140"/>
  <c r="G140"/>
  <c r="F140"/>
  <c r="E140"/>
  <c r="J139"/>
  <c r="K139"/>
  <c r="G139"/>
  <c r="F139"/>
  <c r="E139"/>
  <c r="J138"/>
  <c r="K138"/>
  <c r="G138"/>
  <c r="F138"/>
  <c r="E138"/>
  <c r="J135"/>
  <c r="K135"/>
  <c r="G135"/>
  <c r="F135"/>
  <c r="E135"/>
  <c r="J134"/>
  <c r="K134"/>
  <c r="G134"/>
  <c r="F134"/>
  <c r="E134"/>
  <c r="J133"/>
  <c r="K133"/>
  <c r="G133"/>
  <c r="F133"/>
  <c r="E133"/>
  <c r="J132"/>
  <c r="K132"/>
  <c r="G132"/>
  <c r="F132"/>
  <c r="E132"/>
  <c r="J131"/>
  <c r="K131"/>
  <c r="G131"/>
  <c r="F131"/>
  <c r="E131"/>
  <c r="J130"/>
  <c r="G130"/>
  <c r="F130"/>
  <c r="E130"/>
  <c r="D130"/>
  <c r="G129"/>
  <c r="F129"/>
  <c r="E129"/>
  <c r="D129"/>
  <c r="J128"/>
  <c r="K128"/>
  <c r="G128"/>
  <c r="F128"/>
  <c r="E128"/>
  <c r="D128"/>
  <c r="J126"/>
  <c r="K126"/>
  <c r="G126"/>
  <c r="F126"/>
  <c r="E126"/>
  <c r="J125"/>
  <c r="K125"/>
  <c r="G125"/>
  <c r="F125"/>
  <c r="E125"/>
  <c r="J124"/>
  <c r="K124"/>
  <c r="G124"/>
  <c r="F124"/>
  <c r="J123"/>
  <c r="K123"/>
  <c r="G123"/>
  <c r="F123"/>
  <c r="J122"/>
  <c r="K122"/>
  <c r="G122"/>
  <c r="F122"/>
  <c r="J121"/>
  <c r="K121"/>
  <c r="G121"/>
  <c r="F121"/>
  <c r="J120"/>
  <c r="K120"/>
  <c r="G120"/>
  <c r="F120"/>
  <c r="J119"/>
  <c r="K119"/>
  <c r="G119"/>
  <c r="F119"/>
  <c r="J118"/>
  <c r="K118"/>
  <c r="G118"/>
  <c r="F118"/>
  <c r="J117"/>
  <c r="K117"/>
  <c r="G117"/>
  <c r="F117"/>
  <c r="J116"/>
  <c r="K116"/>
  <c r="G116"/>
  <c r="F116"/>
  <c r="J115"/>
  <c r="K115"/>
  <c r="G115"/>
  <c r="F115"/>
  <c r="J114"/>
  <c r="K114"/>
  <c r="G114"/>
  <c r="F114"/>
  <c r="E114"/>
  <c r="J112"/>
  <c r="K112"/>
  <c r="G112"/>
  <c r="F112"/>
  <c r="E112"/>
  <c r="J111"/>
  <c r="K111"/>
  <c r="G111"/>
  <c r="F111"/>
  <c r="E111"/>
  <c r="J110"/>
  <c r="K110"/>
  <c r="G110"/>
  <c r="F110"/>
  <c r="E110"/>
  <c r="H113"/>
  <c r="G109"/>
  <c r="F109"/>
  <c r="E109"/>
  <c r="J107"/>
  <c r="K107"/>
  <c r="G107"/>
  <c r="F107"/>
  <c r="E107"/>
  <c r="J106"/>
  <c r="K106"/>
  <c r="G106"/>
  <c r="F106"/>
  <c r="E106"/>
  <c r="H105"/>
  <c r="J105"/>
  <c r="G105"/>
  <c r="F105"/>
  <c r="E105"/>
  <c r="J103"/>
  <c r="K103"/>
  <c r="G103"/>
  <c r="F103"/>
  <c r="E103"/>
  <c r="J102"/>
  <c r="K102"/>
  <c r="G102"/>
  <c r="F102"/>
  <c r="E102"/>
  <c r="J101"/>
  <c r="K101"/>
  <c r="G101"/>
  <c r="F101"/>
  <c r="E101"/>
  <c r="J100"/>
  <c r="K100"/>
  <c r="G100"/>
  <c r="F100"/>
  <c r="E100"/>
  <c r="J99"/>
  <c r="K99"/>
  <c r="G99"/>
  <c r="F99"/>
  <c r="E99"/>
  <c r="J97"/>
  <c r="K97"/>
  <c r="G97"/>
  <c r="F97"/>
  <c r="E97"/>
  <c r="J96"/>
  <c r="K96"/>
  <c r="G96"/>
  <c r="F96"/>
  <c r="E96"/>
  <c r="J95"/>
  <c r="K95"/>
  <c r="G95"/>
  <c r="F95"/>
  <c r="E95"/>
  <c r="J94"/>
  <c r="K94"/>
  <c r="G94"/>
  <c r="F94"/>
  <c r="E94"/>
  <c r="J93"/>
  <c r="K93"/>
  <c r="G93"/>
  <c r="F93"/>
  <c r="E93"/>
  <c r="J92"/>
  <c r="K92"/>
  <c r="G92"/>
  <c r="F92"/>
  <c r="E92"/>
  <c r="J91"/>
  <c r="K91"/>
  <c r="G91"/>
  <c r="F91"/>
  <c r="E91"/>
  <c r="J90"/>
  <c r="K90"/>
  <c r="G90"/>
  <c r="F90"/>
  <c r="E90"/>
  <c r="J89"/>
  <c r="K89"/>
  <c r="G89"/>
  <c r="F89"/>
  <c r="E89"/>
  <c r="J88"/>
  <c r="K88"/>
  <c r="G88"/>
  <c r="F88"/>
  <c r="E88"/>
  <c r="H87"/>
  <c r="J87"/>
  <c r="K87"/>
  <c r="G87"/>
  <c r="F87"/>
  <c r="E87"/>
  <c r="H86"/>
  <c r="J86"/>
  <c r="G86"/>
  <c r="F86"/>
  <c r="E86"/>
  <c r="J85"/>
  <c r="K85"/>
  <c r="G85"/>
  <c r="F85"/>
  <c r="E85"/>
  <c r="J84"/>
  <c r="K84"/>
  <c r="G84"/>
  <c r="F84"/>
  <c r="E84"/>
  <c r="J83"/>
  <c r="K83"/>
  <c r="G83"/>
  <c r="F83"/>
  <c r="E83"/>
  <c r="J81"/>
  <c r="K81"/>
  <c r="G81"/>
  <c r="F81"/>
  <c r="E81"/>
  <c r="J80"/>
  <c r="K80"/>
  <c r="G80"/>
  <c r="F80"/>
  <c r="E80"/>
  <c r="J76"/>
  <c r="K76"/>
  <c r="G76"/>
  <c r="F76"/>
  <c r="E76"/>
  <c r="J75"/>
  <c r="K75"/>
  <c r="G75"/>
  <c r="F75"/>
  <c r="E75"/>
  <c r="J73"/>
  <c r="K73"/>
  <c r="G73"/>
  <c r="F73"/>
  <c r="E73"/>
  <c r="J72"/>
  <c r="K72"/>
  <c r="G72"/>
  <c r="F72"/>
  <c r="E72"/>
  <c r="J71"/>
  <c r="K71"/>
  <c r="G71"/>
  <c r="F71"/>
  <c r="E71"/>
  <c r="J70"/>
  <c r="K70"/>
  <c r="G70"/>
  <c r="F70"/>
  <c r="E70"/>
  <c r="J69"/>
  <c r="K69"/>
  <c r="G69"/>
  <c r="F69"/>
  <c r="E69"/>
  <c r="J68"/>
  <c r="K68"/>
  <c r="G68"/>
  <c r="F68"/>
  <c r="E68"/>
  <c r="J67"/>
  <c r="K67"/>
  <c r="G67"/>
  <c r="F67"/>
  <c r="E67"/>
  <c r="J66"/>
  <c r="K66"/>
  <c r="G66"/>
  <c r="F66"/>
  <c r="E66"/>
  <c r="J65"/>
  <c r="K65"/>
  <c r="G65"/>
  <c r="F65"/>
  <c r="E65"/>
  <c r="J64"/>
  <c r="K64"/>
  <c r="G64"/>
  <c r="F64"/>
  <c r="E64"/>
  <c r="J63"/>
  <c r="K63"/>
  <c r="G63"/>
  <c r="F63"/>
  <c r="E63"/>
  <c r="J62"/>
  <c r="K62"/>
  <c r="G62"/>
  <c r="F62"/>
  <c r="E62"/>
  <c r="J61"/>
  <c r="G61"/>
  <c r="F61"/>
  <c r="E61"/>
  <c r="H58"/>
  <c r="J58"/>
  <c r="K58"/>
  <c r="G58"/>
  <c r="F58"/>
  <c r="E58"/>
  <c r="J57"/>
  <c r="K57"/>
  <c r="G57"/>
  <c r="F57"/>
  <c r="E57"/>
  <c r="J56"/>
  <c r="K56"/>
  <c r="G56"/>
  <c r="F56"/>
  <c r="E56"/>
  <c r="H55"/>
  <c r="J55"/>
  <c r="K55"/>
  <c r="G55"/>
  <c r="F55"/>
  <c r="E55"/>
  <c r="J54"/>
  <c r="K54"/>
  <c r="G54"/>
  <c r="F54"/>
  <c r="E54"/>
  <c r="J53"/>
  <c r="K53"/>
  <c r="G53"/>
  <c r="F53"/>
  <c r="E53"/>
  <c r="H52"/>
  <c r="J52"/>
  <c r="K52"/>
  <c r="G52"/>
  <c r="F52"/>
  <c r="E52"/>
  <c r="H51"/>
  <c r="J51"/>
  <c r="G51"/>
  <c r="F51"/>
  <c r="E51"/>
  <c r="J50"/>
  <c r="K50"/>
  <c r="G50"/>
  <c r="F50"/>
  <c r="E50"/>
  <c r="J49"/>
  <c r="G49"/>
  <c r="F49"/>
  <c r="E49"/>
  <c r="J43"/>
  <c r="K43"/>
  <c r="G43"/>
  <c r="F43"/>
  <c r="E43"/>
  <c r="J42"/>
  <c r="K42"/>
  <c r="G42"/>
  <c r="F42"/>
  <c r="E42"/>
  <c r="J41"/>
  <c r="K41"/>
  <c r="G41"/>
  <c r="F41"/>
  <c r="E41"/>
  <c r="J40"/>
  <c r="K40"/>
  <c r="G40"/>
  <c r="F40"/>
  <c r="E40"/>
  <c r="J39"/>
  <c r="K39"/>
  <c r="G39"/>
  <c r="F39"/>
  <c r="E39"/>
  <c r="J38"/>
  <c r="K38"/>
  <c r="G38"/>
  <c r="F38"/>
  <c r="E38"/>
  <c r="J37"/>
  <c r="K37"/>
  <c r="G37"/>
  <c r="F37"/>
  <c r="E37"/>
  <c r="J36"/>
  <c r="K36"/>
  <c r="G36"/>
  <c r="F36"/>
  <c r="E36"/>
  <c r="J35"/>
  <c r="K35"/>
  <c r="G35"/>
  <c r="F35"/>
  <c r="E35"/>
  <c r="J34"/>
  <c r="K34"/>
  <c r="G34"/>
  <c r="F34"/>
  <c r="E34"/>
  <c r="J33"/>
  <c r="K33"/>
  <c r="G33"/>
  <c r="F33"/>
  <c r="E33"/>
  <c r="J32"/>
  <c r="K32"/>
  <c r="G32"/>
  <c r="F32"/>
  <c r="E32"/>
  <c r="J31"/>
  <c r="K31"/>
  <c r="G31"/>
  <c r="F31"/>
  <c r="E31"/>
  <c r="J30"/>
  <c r="K30"/>
  <c r="G30"/>
  <c r="F30"/>
  <c r="E30"/>
  <c r="J29"/>
  <c r="K29"/>
  <c r="G29"/>
  <c r="F29"/>
  <c r="E29"/>
  <c r="J28"/>
  <c r="K28"/>
  <c r="G28"/>
  <c r="F28"/>
  <c r="E28"/>
  <c r="J27"/>
  <c r="K27"/>
  <c r="G27"/>
  <c r="F27"/>
  <c r="E27"/>
  <c r="J26"/>
  <c r="G26"/>
  <c r="F26"/>
  <c r="E26"/>
  <c r="H24"/>
  <c r="J24"/>
  <c r="G24"/>
  <c r="F24"/>
  <c r="E24"/>
  <c r="J23"/>
  <c r="K23"/>
  <c r="G23"/>
  <c r="F23"/>
  <c r="E23"/>
  <c r="J22"/>
  <c r="K22"/>
  <c r="G22"/>
  <c r="F22"/>
  <c r="E22"/>
  <c r="J21"/>
  <c r="K21"/>
  <c r="G21"/>
  <c r="F21"/>
  <c r="E21"/>
  <c r="J20"/>
  <c r="K20"/>
  <c r="G20"/>
  <c r="F20"/>
  <c r="E20"/>
  <c r="J19"/>
  <c r="K19"/>
  <c r="G19"/>
  <c r="F19"/>
  <c r="E19"/>
  <c r="J17"/>
  <c r="K17"/>
  <c r="G17"/>
  <c r="F17"/>
  <c r="E17"/>
  <c r="J16"/>
  <c r="K16"/>
  <c r="G16"/>
  <c r="F16"/>
  <c r="E16"/>
  <c r="J15"/>
  <c r="K15"/>
  <c r="G15"/>
  <c r="F15"/>
  <c r="E15"/>
  <c r="J14"/>
  <c r="K14"/>
  <c r="G14"/>
  <c r="F14"/>
  <c r="E14"/>
  <c r="J13"/>
  <c r="K13"/>
  <c r="G13"/>
  <c r="F13"/>
  <c r="E13"/>
  <c r="J12"/>
  <c r="K12"/>
  <c r="G12"/>
  <c r="F12"/>
  <c r="E12"/>
  <c r="J11"/>
  <c r="K11"/>
  <c r="G11"/>
  <c r="F11"/>
  <c r="E11"/>
  <c r="H10"/>
  <c r="J10"/>
  <c r="K10"/>
  <c r="G10"/>
  <c r="F10"/>
  <c r="E10"/>
  <c r="J9"/>
  <c r="G9"/>
  <c r="F9"/>
  <c r="E9"/>
  <c r="J7"/>
  <c r="K7"/>
  <c r="G7"/>
  <c r="F7"/>
  <c r="E7"/>
  <c r="H6"/>
  <c r="J6"/>
  <c r="K6"/>
  <c r="G6"/>
  <c r="F6"/>
  <c r="E6"/>
  <c r="H5"/>
  <c r="J5"/>
  <c r="G5"/>
  <c r="F5"/>
  <c r="E5"/>
  <c r="J4"/>
  <c r="K4"/>
  <c r="G4"/>
  <c r="F4"/>
  <c r="E4"/>
  <c r="D4"/>
  <c r="J3"/>
  <c r="K3"/>
  <c r="G3"/>
  <c r="F3"/>
  <c r="E3"/>
  <c r="D3"/>
  <c r="G2"/>
  <c r="F2"/>
  <c r="E2"/>
  <c r="D2"/>
  <c r="G209" i="12"/>
  <c r="F209"/>
  <c r="I208"/>
  <c r="H208"/>
  <c r="J208"/>
  <c r="K208"/>
  <c r="G208"/>
  <c r="F208"/>
  <c r="I207"/>
  <c r="H207"/>
  <c r="G207"/>
  <c r="F207"/>
  <c r="I206"/>
  <c r="H206"/>
  <c r="G206"/>
  <c r="F206"/>
  <c r="I205"/>
  <c r="H205"/>
  <c r="G205"/>
  <c r="F205"/>
  <c r="I204"/>
  <c r="H204"/>
  <c r="G204"/>
  <c r="F204"/>
  <c r="I203"/>
  <c r="H203"/>
  <c r="G203"/>
  <c r="F203"/>
  <c r="I202"/>
  <c r="H201"/>
  <c r="J201"/>
  <c r="K201"/>
  <c r="G201"/>
  <c r="F201"/>
  <c r="H200"/>
  <c r="G200"/>
  <c r="F200"/>
  <c r="H199"/>
  <c r="G199"/>
  <c r="F199"/>
  <c r="H198"/>
  <c r="G198"/>
  <c r="F198"/>
  <c r="H197"/>
  <c r="G197"/>
  <c r="F197"/>
  <c r="I196"/>
  <c r="H196"/>
  <c r="J196"/>
  <c r="K196"/>
  <c r="G196"/>
  <c r="F196"/>
  <c r="I195"/>
  <c r="H195"/>
  <c r="G195"/>
  <c r="F195"/>
  <c r="I194"/>
  <c r="H194"/>
  <c r="J194"/>
  <c r="K194"/>
  <c r="G194"/>
  <c r="F194"/>
  <c r="I193"/>
  <c r="G193"/>
  <c r="F193"/>
  <c r="I192"/>
  <c r="H192"/>
  <c r="G192"/>
  <c r="F192"/>
  <c r="I191"/>
  <c r="H191"/>
  <c r="G191"/>
  <c r="F191"/>
  <c r="E191"/>
  <c r="I190"/>
  <c r="H190"/>
  <c r="G190"/>
  <c r="F190"/>
  <c r="I189"/>
  <c r="H189"/>
  <c r="J189"/>
  <c r="K189"/>
  <c r="G189"/>
  <c r="F189"/>
  <c r="I188"/>
  <c r="H188"/>
  <c r="J188"/>
  <c r="K188"/>
  <c r="G188"/>
  <c r="F188"/>
  <c r="I187"/>
  <c r="H187"/>
  <c r="G187"/>
  <c r="F187"/>
  <c r="I186"/>
  <c r="H186"/>
  <c r="G186"/>
  <c r="F186"/>
  <c r="I185"/>
  <c r="H185"/>
  <c r="G185"/>
  <c r="F185"/>
  <c r="I184"/>
  <c r="H184"/>
  <c r="G184"/>
  <c r="F184"/>
  <c r="I183"/>
  <c r="H183"/>
  <c r="G183"/>
  <c r="F183"/>
  <c r="I182"/>
  <c r="J182"/>
  <c r="K182"/>
  <c r="G182"/>
  <c r="F182"/>
  <c r="I181"/>
  <c r="H181"/>
  <c r="G181"/>
  <c r="F181"/>
  <c r="I180"/>
  <c r="H180"/>
  <c r="G180"/>
  <c r="F180"/>
  <c r="H179"/>
  <c r="J179"/>
  <c r="K179"/>
  <c r="G179"/>
  <c r="F179"/>
  <c r="E179"/>
  <c r="I178"/>
  <c r="H178"/>
  <c r="G178"/>
  <c r="F178"/>
  <c r="I177"/>
  <c r="H177"/>
  <c r="G177"/>
  <c r="F177"/>
  <c r="I176"/>
  <c r="H176"/>
  <c r="G176"/>
  <c r="F176"/>
  <c r="H159"/>
  <c r="J159"/>
  <c r="K159"/>
  <c r="G159"/>
  <c r="F159"/>
  <c r="I158"/>
  <c r="H158"/>
  <c r="J158"/>
  <c r="K158"/>
  <c r="G158"/>
  <c r="F158"/>
  <c r="I157"/>
  <c r="H157"/>
  <c r="G157"/>
  <c r="F157"/>
  <c r="I156"/>
  <c r="H156"/>
  <c r="G156"/>
  <c r="F156"/>
  <c r="I155"/>
  <c r="H155"/>
  <c r="G155"/>
  <c r="F155"/>
  <c r="I154"/>
  <c r="H154"/>
  <c r="G154"/>
  <c r="F154"/>
  <c r="I153"/>
  <c r="H153"/>
  <c r="J153"/>
  <c r="K153"/>
  <c r="G153"/>
  <c r="F153"/>
  <c r="I152"/>
  <c r="H152"/>
  <c r="G152"/>
  <c r="F152"/>
  <c r="I151"/>
  <c r="H151"/>
  <c r="G151"/>
  <c r="F151"/>
  <c r="I150"/>
  <c r="H150"/>
  <c r="G150"/>
  <c r="F150"/>
  <c r="I149"/>
  <c r="H149"/>
  <c r="G149"/>
  <c r="F149"/>
  <c r="I148"/>
  <c r="H148"/>
  <c r="G148"/>
  <c r="F148"/>
  <c r="H147"/>
  <c r="J147"/>
  <c r="K147"/>
  <c r="G147"/>
  <c r="F147"/>
  <c r="H146"/>
  <c r="J146"/>
  <c r="K146"/>
  <c r="G146"/>
  <c r="F146"/>
  <c r="H145"/>
  <c r="J145"/>
  <c r="K145"/>
  <c r="G145"/>
  <c r="F145"/>
  <c r="H144"/>
  <c r="J144"/>
  <c r="K144"/>
  <c r="G144"/>
  <c r="F144"/>
  <c r="H143"/>
  <c r="J143"/>
  <c r="K143"/>
  <c r="G143"/>
  <c r="F143"/>
  <c r="H142"/>
  <c r="J142"/>
  <c r="K142"/>
  <c r="G142"/>
  <c r="F142"/>
  <c r="H141"/>
  <c r="J141"/>
  <c r="K141"/>
  <c r="G141"/>
  <c r="F141"/>
  <c r="H140"/>
  <c r="J140"/>
  <c r="K140"/>
  <c r="G140"/>
  <c r="F140"/>
  <c r="H139"/>
  <c r="J139"/>
  <c r="K139"/>
  <c r="G139"/>
  <c r="F139"/>
  <c r="H138"/>
  <c r="J138"/>
  <c r="K138"/>
  <c r="G138"/>
  <c r="F138"/>
  <c r="H137"/>
  <c r="J137"/>
  <c r="K137"/>
  <c r="G137"/>
  <c r="F137"/>
  <c r="H136"/>
  <c r="J136"/>
  <c r="K136"/>
  <c r="G136"/>
  <c r="F136"/>
  <c r="I135"/>
  <c r="H135"/>
  <c r="G135"/>
  <c r="F135"/>
  <c r="I134"/>
  <c r="H134"/>
  <c r="G134"/>
  <c r="F134"/>
  <c r="G128"/>
  <c r="F128"/>
  <c r="I127"/>
  <c r="G127"/>
  <c r="F127"/>
  <c r="E127"/>
  <c r="H126"/>
  <c r="J126"/>
  <c r="K126"/>
  <c r="G126"/>
  <c r="F126"/>
  <c r="E126"/>
  <c r="I125"/>
  <c r="H125"/>
  <c r="G125"/>
  <c r="F125"/>
  <c r="E125"/>
  <c r="G124"/>
  <c r="F124"/>
  <c r="I123"/>
  <c r="J123"/>
  <c r="K123"/>
  <c r="G123"/>
  <c r="F123"/>
  <c r="I122"/>
  <c r="G122"/>
  <c r="F122"/>
  <c r="I121"/>
  <c r="G121"/>
  <c r="F121"/>
  <c r="I120"/>
  <c r="G120"/>
  <c r="F120"/>
  <c r="I119"/>
  <c r="J119"/>
  <c r="K119"/>
  <c r="G119"/>
  <c r="F119"/>
  <c r="I118"/>
  <c r="G118"/>
  <c r="F118"/>
  <c r="I117"/>
  <c r="H117"/>
  <c r="G117"/>
  <c r="F117"/>
  <c r="I116"/>
  <c r="H116"/>
  <c r="G116"/>
  <c r="F116"/>
  <c r="I115"/>
  <c r="H115"/>
  <c r="G115"/>
  <c r="F115"/>
  <c r="I114"/>
  <c r="J114"/>
  <c r="G114"/>
  <c r="F114"/>
  <c r="I113"/>
  <c r="G113"/>
  <c r="F113"/>
  <c r="I112"/>
  <c r="G112"/>
  <c r="F112"/>
  <c r="I111"/>
  <c r="G111"/>
  <c r="F111"/>
  <c r="I110"/>
  <c r="G110"/>
  <c r="F110"/>
  <c r="I109"/>
  <c r="G109"/>
  <c r="F109"/>
  <c r="I108"/>
  <c r="H108"/>
  <c r="G108"/>
  <c r="F108"/>
  <c r="I107"/>
  <c r="J107"/>
  <c r="K107"/>
  <c r="G107"/>
  <c r="F107"/>
  <c r="H105"/>
  <c r="J105"/>
  <c r="K105"/>
  <c r="G105"/>
  <c r="F105"/>
  <c r="I104"/>
  <c r="H104"/>
  <c r="G104"/>
  <c r="F104"/>
  <c r="I103"/>
  <c r="H103"/>
  <c r="G103"/>
  <c r="F103"/>
  <c r="I102"/>
  <c r="J102"/>
  <c r="K102"/>
  <c r="G102"/>
  <c r="F102"/>
  <c r="I101"/>
  <c r="H101"/>
  <c r="G101"/>
  <c r="F101"/>
  <c r="I100"/>
  <c r="H100"/>
  <c r="G100"/>
  <c r="F100"/>
  <c r="I99"/>
  <c r="G99"/>
  <c r="F99"/>
  <c r="H98"/>
  <c r="J98"/>
  <c r="K98"/>
  <c r="G98"/>
  <c r="F98"/>
  <c r="I97"/>
  <c r="H97"/>
  <c r="J97"/>
  <c r="K97"/>
  <c r="G97"/>
  <c r="F97"/>
  <c r="I96"/>
  <c r="G96"/>
  <c r="F96"/>
  <c r="I95"/>
  <c r="G95"/>
  <c r="F95"/>
  <c r="I94"/>
  <c r="G94"/>
  <c r="F94"/>
  <c r="I93"/>
  <c r="J93"/>
  <c r="G93"/>
  <c r="F93"/>
  <c r="I92"/>
  <c r="G92"/>
  <c r="F92"/>
  <c r="I91"/>
  <c r="J91"/>
  <c r="K91"/>
  <c r="G91"/>
  <c r="F91"/>
  <c r="I90"/>
  <c r="G90"/>
  <c r="F90"/>
  <c r="H88"/>
  <c r="J88"/>
  <c r="K88"/>
  <c r="G88"/>
  <c r="F88"/>
  <c r="E88"/>
  <c r="I87"/>
  <c r="H87"/>
  <c r="G87"/>
  <c r="F87"/>
  <c r="E87"/>
  <c r="I86"/>
  <c r="H86"/>
  <c r="G86"/>
  <c r="F86"/>
  <c r="E86"/>
  <c r="I85"/>
  <c r="G85"/>
  <c r="F85"/>
  <c r="I84"/>
  <c r="G84"/>
  <c r="F84"/>
  <c r="G83"/>
  <c r="F83"/>
  <c r="I82"/>
  <c r="H82"/>
  <c r="G82"/>
  <c r="F82"/>
  <c r="I81"/>
  <c r="H81"/>
  <c r="G81"/>
  <c r="F81"/>
  <c r="I80"/>
  <c r="H80"/>
  <c r="G80"/>
  <c r="F80"/>
  <c r="I79"/>
  <c r="H79"/>
  <c r="G79"/>
  <c r="F79"/>
  <c r="G78"/>
  <c r="F78"/>
  <c r="I77"/>
  <c r="H77"/>
  <c r="G77"/>
  <c r="F77"/>
  <c r="I76"/>
  <c r="G76"/>
  <c r="F76"/>
  <c r="I75"/>
  <c r="G75"/>
  <c r="F75"/>
  <c r="G74"/>
  <c r="F74"/>
  <c r="I73"/>
  <c r="H73"/>
  <c r="G73"/>
  <c r="F73"/>
  <c r="I72"/>
  <c r="H72"/>
  <c r="G72"/>
  <c r="F72"/>
  <c r="I71"/>
  <c r="H71"/>
  <c r="G71"/>
  <c r="F71"/>
  <c r="I70"/>
  <c r="H70"/>
  <c r="G70"/>
  <c r="F70"/>
  <c r="J63"/>
  <c r="G63"/>
  <c r="F63"/>
  <c r="I62"/>
  <c r="G62"/>
  <c r="F62"/>
  <c r="I61"/>
  <c r="G61"/>
  <c r="F61"/>
  <c r="I60"/>
  <c r="J60"/>
  <c r="G60"/>
  <c r="F60"/>
  <c r="I59"/>
  <c r="G59"/>
  <c r="F59"/>
  <c r="E59"/>
  <c r="I58"/>
  <c r="H58"/>
  <c r="G58"/>
  <c r="F58"/>
  <c r="E58"/>
  <c r="I57"/>
  <c r="H57"/>
  <c r="H69"/>
  <c r="G57"/>
  <c r="F57"/>
  <c r="E57"/>
  <c r="I56"/>
  <c r="G56"/>
  <c r="F56"/>
  <c r="I55"/>
  <c r="G55"/>
  <c r="F55"/>
  <c r="H53"/>
  <c r="J53"/>
  <c r="K53"/>
  <c r="G53"/>
  <c r="F53"/>
  <c r="I52"/>
  <c r="H52"/>
  <c r="G52"/>
  <c r="F52"/>
  <c r="I51"/>
  <c r="H51"/>
  <c r="G51"/>
  <c r="F51"/>
  <c r="I50"/>
  <c r="H50"/>
  <c r="G50"/>
  <c r="F50"/>
  <c r="I49"/>
  <c r="H49"/>
  <c r="G49"/>
  <c r="F49"/>
  <c r="I48"/>
  <c r="H48"/>
  <c r="G48"/>
  <c r="F48"/>
  <c r="I47"/>
  <c r="H47"/>
  <c r="G47"/>
  <c r="F47"/>
  <c r="E47"/>
  <c r="I46"/>
  <c r="H46"/>
  <c r="G46"/>
  <c r="F46"/>
  <c r="E46"/>
  <c r="I45"/>
  <c r="H45"/>
  <c r="G45"/>
  <c r="F45"/>
  <c r="I44"/>
  <c r="H44"/>
  <c r="G44"/>
  <c r="F44"/>
  <c r="I43"/>
  <c r="H43"/>
  <c r="G43"/>
  <c r="F43"/>
  <c r="I42"/>
  <c r="H42"/>
  <c r="G42"/>
  <c r="F42"/>
  <c r="I41"/>
  <c r="H41"/>
  <c r="G41"/>
  <c r="F41"/>
  <c r="I40"/>
  <c r="H40"/>
  <c r="G40"/>
  <c r="F40"/>
  <c r="I39"/>
  <c r="H39"/>
  <c r="G39"/>
  <c r="F39"/>
  <c r="I38"/>
  <c r="H38"/>
  <c r="G38"/>
  <c r="F38"/>
  <c r="I37"/>
  <c r="H37"/>
  <c r="G37"/>
  <c r="F37"/>
  <c r="I36"/>
  <c r="H36"/>
  <c r="G36"/>
  <c r="F36"/>
  <c r="I35"/>
  <c r="H35"/>
  <c r="G35"/>
  <c r="F35"/>
  <c r="I34"/>
  <c r="H34"/>
  <c r="G34"/>
  <c r="F34"/>
  <c r="I33"/>
  <c r="H33"/>
  <c r="G33"/>
  <c r="F33"/>
  <c r="I32"/>
  <c r="H32"/>
  <c r="G32"/>
  <c r="F32"/>
  <c r="I31"/>
  <c r="H31"/>
  <c r="G31"/>
  <c r="F31"/>
  <c r="J28"/>
  <c r="G28"/>
  <c r="F28"/>
  <c r="E28"/>
  <c r="I27"/>
  <c r="J27"/>
  <c r="K27"/>
  <c r="G27"/>
  <c r="F27"/>
  <c r="E27"/>
  <c r="J26"/>
  <c r="K26"/>
  <c r="G26"/>
  <c r="F26"/>
  <c r="E26"/>
  <c r="I25"/>
  <c r="H25"/>
  <c r="G25"/>
  <c r="F25"/>
  <c r="I24"/>
  <c r="H24"/>
  <c r="G24"/>
  <c r="F24"/>
  <c r="I23"/>
  <c r="H23"/>
  <c r="G23"/>
  <c r="F23"/>
  <c r="I22"/>
  <c r="H22"/>
  <c r="G22"/>
  <c r="F22"/>
  <c r="I21"/>
  <c r="H21"/>
  <c r="G21"/>
  <c r="F21"/>
  <c r="I20"/>
  <c r="H20"/>
  <c r="G20"/>
  <c r="F20"/>
  <c r="I19"/>
  <c r="H19"/>
  <c r="G19"/>
  <c r="F19"/>
  <c r="I18"/>
  <c r="H18"/>
  <c r="G18"/>
  <c r="F18"/>
  <c r="I17"/>
  <c r="H17"/>
  <c r="G17"/>
  <c r="F17"/>
  <c r="I16"/>
  <c r="H16"/>
  <c r="H30"/>
  <c r="G16"/>
  <c r="F16"/>
  <c r="I15"/>
  <c r="G15"/>
  <c r="F15"/>
  <c r="I14"/>
  <c r="G14"/>
  <c r="F14"/>
  <c r="I13"/>
  <c r="J13"/>
  <c r="K13"/>
  <c r="G13"/>
  <c r="F13"/>
  <c r="I12"/>
  <c r="G12"/>
  <c r="F12"/>
  <c r="I11"/>
  <c r="J11"/>
  <c r="K11"/>
  <c r="G11"/>
  <c r="F11"/>
  <c r="I10"/>
  <c r="G10"/>
  <c r="F10"/>
  <c r="I9"/>
  <c r="G9"/>
  <c r="F9"/>
  <c r="I8"/>
  <c r="G8"/>
  <c r="F8"/>
  <c r="H2"/>
  <c r="D65" i="16"/>
  <c r="G2" i="12"/>
  <c r="F2"/>
  <c r="E2"/>
  <c r="D2"/>
  <c r="C2"/>
  <c r="C65" i="16"/>
  <c r="C24" i="11"/>
  <c r="I6"/>
  <c r="G6"/>
  <c r="F6"/>
  <c r="E6"/>
  <c r="D6"/>
  <c r="C6"/>
  <c r="D5"/>
  <c r="C5"/>
  <c r="I4"/>
  <c r="J4"/>
  <c r="K4"/>
  <c r="G4"/>
  <c r="F4"/>
  <c r="I3"/>
  <c r="H5"/>
  <c r="H24"/>
  <c r="H11" i="15"/>
  <c r="D20"/>
  <c r="G3" i="11"/>
  <c r="F3"/>
  <c r="G2"/>
  <c r="F2"/>
  <c r="E2"/>
  <c r="D2"/>
  <c r="C39" i="10"/>
  <c r="C10" i="15"/>
  <c r="H37" i="10"/>
  <c r="G37"/>
  <c r="H36"/>
  <c r="H38"/>
  <c r="G36"/>
  <c r="I34"/>
  <c r="H34"/>
  <c r="J34"/>
  <c r="K34"/>
  <c r="G34"/>
  <c r="F34"/>
  <c r="E34"/>
  <c r="D34"/>
  <c r="J33"/>
  <c r="K33"/>
  <c r="G33"/>
  <c r="F33"/>
  <c r="E33"/>
  <c r="I32"/>
  <c r="H32"/>
  <c r="J32"/>
  <c r="G32"/>
  <c r="F32"/>
  <c r="E32"/>
  <c r="D32"/>
  <c r="H31"/>
  <c r="H35"/>
  <c r="D59" i="16"/>
  <c r="G31" i="10"/>
  <c r="F31"/>
  <c r="E31"/>
  <c r="D31"/>
  <c r="D30"/>
  <c r="K29"/>
  <c r="G29"/>
  <c r="F29"/>
  <c r="E29"/>
  <c r="H28"/>
  <c r="H30"/>
  <c r="D64" i="16"/>
  <c r="G28" i="10"/>
  <c r="F28"/>
  <c r="E28"/>
  <c r="D27"/>
  <c r="H26"/>
  <c r="G26"/>
  <c r="F26"/>
  <c r="G25"/>
  <c r="F25"/>
  <c r="H23"/>
  <c r="J23"/>
  <c r="K23"/>
  <c r="G23"/>
  <c r="F23"/>
  <c r="E23"/>
  <c r="D23"/>
  <c r="H22"/>
  <c r="J22"/>
  <c r="K22"/>
  <c r="G22"/>
  <c r="F22"/>
  <c r="E22"/>
  <c r="H21"/>
  <c r="J21"/>
  <c r="K21"/>
  <c r="G21"/>
  <c r="F21"/>
  <c r="E21"/>
  <c r="I20"/>
  <c r="H20"/>
  <c r="G20"/>
  <c r="F20"/>
  <c r="E20"/>
  <c r="D20"/>
  <c r="I18"/>
  <c r="J18"/>
  <c r="K18"/>
  <c r="G18"/>
  <c r="F18"/>
  <c r="E18"/>
  <c r="D18"/>
  <c r="I17"/>
  <c r="J17"/>
  <c r="K17"/>
  <c r="G17"/>
  <c r="F17"/>
  <c r="E17"/>
  <c r="D17"/>
  <c r="J16"/>
  <c r="K16"/>
  <c r="G16"/>
  <c r="F16"/>
  <c r="E16"/>
  <c r="H15"/>
  <c r="J15"/>
  <c r="K15"/>
  <c r="G15"/>
  <c r="F15"/>
  <c r="E15"/>
  <c r="H14"/>
  <c r="G14"/>
  <c r="F14"/>
  <c r="E14"/>
  <c r="D14"/>
  <c r="J13"/>
  <c r="K13"/>
  <c r="E58" i="16"/>
  <c r="G13" i="10"/>
  <c r="F13"/>
  <c r="E13"/>
  <c r="D13"/>
  <c r="C13"/>
  <c r="C58" i="16"/>
  <c r="I11" i="10"/>
  <c r="H11"/>
  <c r="G11"/>
  <c r="F11"/>
  <c r="E11"/>
  <c r="I10"/>
  <c r="H10"/>
  <c r="G10"/>
  <c r="F10"/>
  <c r="E10"/>
  <c r="I9"/>
  <c r="H9"/>
  <c r="G9"/>
  <c r="F9"/>
  <c r="E9"/>
  <c r="H8"/>
  <c r="G8"/>
  <c r="F8"/>
  <c r="H7"/>
  <c r="J7"/>
  <c r="K7"/>
  <c r="G7"/>
  <c r="F7"/>
  <c r="H6"/>
  <c r="J6"/>
  <c r="K6"/>
  <c r="G6"/>
  <c r="F6"/>
  <c r="I5"/>
  <c r="H5"/>
  <c r="H12"/>
  <c r="D62" i="16"/>
  <c r="G5" i="10"/>
  <c r="F5"/>
  <c r="K4"/>
  <c r="G4"/>
  <c r="F4"/>
  <c r="E4"/>
  <c r="G3"/>
  <c r="F3"/>
  <c r="E3"/>
  <c r="G2"/>
  <c r="F2"/>
  <c r="E2"/>
  <c r="D2"/>
  <c r="C70" i="9"/>
  <c r="H53"/>
  <c r="J53"/>
  <c r="K53"/>
  <c r="G53"/>
  <c r="F53"/>
  <c r="E53"/>
  <c r="D53"/>
  <c r="H52"/>
  <c r="J52"/>
  <c r="K52"/>
  <c r="G52"/>
  <c r="F52"/>
  <c r="E52"/>
  <c r="H51"/>
  <c r="J51"/>
  <c r="K51"/>
  <c r="G51"/>
  <c r="F51"/>
  <c r="E51"/>
  <c r="H50"/>
  <c r="J50"/>
  <c r="G50"/>
  <c r="F50"/>
  <c r="E50"/>
  <c r="H49"/>
  <c r="J49"/>
  <c r="K49"/>
  <c r="G49"/>
  <c r="F49"/>
  <c r="I48"/>
  <c r="H48"/>
  <c r="G48"/>
  <c r="F48"/>
  <c r="H47"/>
  <c r="G47"/>
  <c r="F47"/>
  <c r="E47"/>
  <c r="H45"/>
  <c r="J45"/>
  <c r="K45"/>
  <c r="G45"/>
  <c r="F45"/>
  <c r="E45"/>
  <c r="D45"/>
  <c r="H44"/>
  <c r="J44"/>
  <c r="K44"/>
  <c r="G44"/>
  <c r="F44"/>
  <c r="E44"/>
  <c r="D44"/>
  <c r="H43"/>
  <c r="J43"/>
  <c r="K43"/>
  <c r="G43"/>
  <c r="F43"/>
  <c r="E43"/>
  <c r="H42"/>
  <c r="G42"/>
  <c r="F42"/>
  <c r="E42"/>
  <c r="D41"/>
  <c r="C41"/>
  <c r="C56" i="16"/>
  <c r="H40" i="9"/>
  <c r="J40"/>
  <c r="K40"/>
  <c r="G40"/>
  <c r="F40"/>
  <c r="I39"/>
  <c r="H39"/>
  <c r="G39"/>
  <c r="F39"/>
  <c r="I38"/>
  <c r="H38"/>
  <c r="J38"/>
  <c r="G38"/>
  <c r="F38"/>
  <c r="I37"/>
  <c r="H37"/>
  <c r="G37"/>
  <c r="F37"/>
  <c r="I36"/>
  <c r="H36"/>
  <c r="J36"/>
  <c r="K36"/>
  <c r="G36"/>
  <c r="F36"/>
  <c r="I35"/>
  <c r="H35"/>
  <c r="G35"/>
  <c r="F35"/>
  <c r="H34"/>
  <c r="G34"/>
  <c r="F34"/>
  <c r="C33"/>
  <c r="C55" i="16"/>
  <c r="J32" i="9"/>
  <c r="G32"/>
  <c r="F32"/>
  <c r="E32"/>
  <c r="D32"/>
  <c r="H31"/>
  <c r="J31"/>
  <c r="K31"/>
  <c r="G31"/>
  <c r="F31"/>
  <c r="E31"/>
  <c r="D31"/>
  <c r="I30"/>
  <c r="H30"/>
  <c r="G30"/>
  <c r="F30"/>
  <c r="E30"/>
  <c r="D30"/>
  <c r="K29"/>
  <c r="G29"/>
  <c r="F29"/>
  <c r="E29"/>
  <c r="H28"/>
  <c r="J28"/>
  <c r="K28"/>
  <c r="G28"/>
  <c r="F28"/>
  <c r="E28"/>
  <c r="H27"/>
  <c r="J27"/>
  <c r="K27"/>
  <c r="G27"/>
  <c r="F27"/>
  <c r="E27"/>
  <c r="I26"/>
  <c r="H26"/>
  <c r="G26"/>
  <c r="F26"/>
  <c r="I25"/>
  <c r="H25"/>
  <c r="G25"/>
  <c r="F25"/>
  <c r="H24"/>
  <c r="J24"/>
  <c r="K24"/>
  <c r="G24"/>
  <c r="F24"/>
  <c r="H23"/>
  <c r="J23"/>
  <c r="K23"/>
  <c r="G23"/>
  <c r="F23"/>
  <c r="H22"/>
  <c r="J22"/>
  <c r="K22"/>
  <c r="G22"/>
  <c r="F22"/>
  <c r="H21"/>
  <c r="J21"/>
  <c r="K21"/>
  <c r="G21"/>
  <c r="F21"/>
  <c r="H20"/>
  <c r="J20"/>
  <c r="K20"/>
  <c r="G20"/>
  <c r="F20"/>
  <c r="H19"/>
  <c r="J19"/>
  <c r="K19"/>
  <c r="G19"/>
  <c r="F19"/>
  <c r="E19"/>
  <c r="D19"/>
  <c r="C18"/>
  <c r="C51" i="16"/>
  <c r="H17" i="9"/>
  <c r="J17"/>
  <c r="K17"/>
  <c r="G17"/>
  <c r="F17"/>
  <c r="E17"/>
  <c r="D17"/>
  <c r="H16"/>
  <c r="J16"/>
  <c r="K16"/>
  <c r="G16"/>
  <c r="F16"/>
  <c r="H15"/>
  <c r="J15"/>
  <c r="K15"/>
  <c r="G15"/>
  <c r="F15"/>
  <c r="H14"/>
  <c r="J14"/>
  <c r="K14"/>
  <c r="G14"/>
  <c r="F14"/>
  <c r="H13"/>
  <c r="J13"/>
  <c r="G13"/>
  <c r="F13"/>
  <c r="H12"/>
  <c r="H18"/>
  <c r="D51" i="16"/>
  <c r="J12" i="9"/>
  <c r="G12"/>
  <c r="F12"/>
  <c r="C11"/>
  <c r="C52" i="16"/>
  <c r="H10" i="9"/>
  <c r="J10"/>
  <c r="K10"/>
  <c r="G10"/>
  <c r="F10"/>
  <c r="E10"/>
  <c r="D10"/>
  <c r="H9"/>
  <c r="J9"/>
  <c r="G9"/>
  <c r="F9"/>
  <c r="E9"/>
  <c r="D9"/>
  <c r="H8"/>
  <c r="J8"/>
  <c r="K8"/>
  <c r="G8"/>
  <c r="F8"/>
  <c r="E8"/>
  <c r="D8"/>
  <c r="I7"/>
  <c r="H7"/>
  <c r="J7"/>
  <c r="K7"/>
  <c r="G7"/>
  <c r="F7"/>
  <c r="E7"/>
  <c r="H6"/>
  <c r="J6"/>
  <c r="K6"/>
  <c r="G6"/>
  <c r="F6"/>
  <c r="E6"/>
  <c r="H5"/>
  <c r="J5"/>
  <c r="K5"/>
  <c r="G5"/>
  <c r="F5"/>
  <c r="E5"/>
  <c r="H4"/>
  <c r="J4"/>
  <c r="K4"/>
  <c r="G4"/>
  <c r="F4"/>
  <c r="E4"/>
  <c r="H3"/>
  <c r="D50" i="16"/>
  <c r="G3" i="9"/>
  <c r="F3"/>
  <c r="E3"/>
  <c r="D3"/>
  <c r="C3"/>
  <c r="C50" i="16"/>
  <c r="G2" i="9"/>
  <c r="F2"/>
  <c r="E2"/>
  <c r="D2"/>
  <c r="C61" i="8"/>
  <c r="B61"/>
  <c r="I59"/>
  <c r="G59"/>
  <c r="F59"/>
  <c r="E59"/>
  <c r="I58"/>
  <c r="H58"/>
  <c r="G58"/>
  <c r="F58"/>
  <c r="E58"/>
  <c r="I57"/>
  <c r="H57"/>
  <c r="G57"/>
  <c r="F57"/>
  <c r="E57"/>
  <c r="I54"/>
  <c r="H54"/>
  <c r="G54"/>
  <c r="F54"/>
  <c r="E54"/>
  <c r="I53"/>
  <c r="H53"/>
  <c r="G53"/>
  <c r="F53"/>
  <c r="E53"/>
  <c r="I52"/>
  <c r="H52"/>
  <c r="G52"/>
  <c r="F52"/>
  <c r="H51"/>
  <c r="J51"/>
  <c r="K51"/>
  <c r="G51"/>
  <c r="F51"/>
  <c r="I50"/>
  <c r="H50"/>
  <c r="G50"/>
  <c r="F50"/>
  <c r="H49"/>
  <c r="J49"/>
  <c r="K49"/>
  <c r="G49"/>
  <c r="F49"/>
  <c r="H48"/>
  <c r="J48"/>
  <c r="K48"/>
  <c r="G48"/>
  <c r="F48"/>
  <c r="H47"/>
  <c r="J47"/>
  <c r="K47"/>
  <c r="G47"/>
  <c r="F47"/>
  <c r="H46"/>
  <c r="J46"/>
  <c r="K46"/>
  <c r="G46"/>
  <c r="F46"/>
  <c r="I45"/>
  <c r="H45"/>
  <c r="G45"/>
  <c r="F45"/>
  <c r="I44"/>
  <c r="H44"/>
  <c r="J44"/>
  <c r="K44"/>
  <c r="G44"/>
  <c r="F44"/>
  <c r="H43"/>
  <c r="J43"/>
  <c r="K43"/>
  <c r="G43"/>
  <c r="F43"/>
  <c r="I42"/>
  <c r="H42"/>
  <c r="D49" i="16"/>
  <c r="G42" i="8"/>
  <c r="F42"/>
  <c r="E42"/>
  <c r="D42"/>
  <c r="C42"/>
  <c r="C49" i="16"/>
  <c r="B42" i="8"/>
  <c r="I40"/>
  <c r="H40"/>
  <c r="G40"/>
  <c r="F40"/>
  <c r="E40"/>
  <c r="H39"/>
  <c r="G39"/>
  <c r="F39"/>
  <c r="E39"/>
  <c r="I37"/>
  <c r="H37"/>
  <c r="G37"/>
  <c r="F37"/>
  <c r="E37"/>
  <c r="D37"/>
  <c r="H36"/>
  <c r="J36"/>
  <c r="K36"/>
  <c r="G36"/>
  <c r="F36"/>
  <c r="J35"/>
  <c r="K35"/>
  <c r="G35"/>
  <c r="F35"/>
  <c r="J34"/>
  <c r="K34"/>
  <c r="G34"/>
  <c r="F34"/>
  <c r="I33"/>
  <c r="H33"/>
  <c r="G33"/>
  <c r="F33"/>
  <c r="H32"/>
  <c r="J32"/>
  <c r="K32"/>
  <c r="G32"/>
  <c r="F32"/>
  <c r="I31"/>
  <c r="H31"/>
  <c r="G31"/>
  <c r="F31"/>
  <c r="I30"/>
  <c r="H30"/>
  <c r="G30"/>
  <c r="F30"/>
  <c r="I29"/>
  <c r="H29"/>
  <c r="G29"/>
  <c r="F29"/>
  <c r="I28"/>
  <c r="H28"/>
  <c r="J28"/>
  <c r="K28"/>
  <c r="G28"/>
  <c r="F28"/>
  <c r="H27"/>
  <c r="J27"/>
  <c r="K27"/>
  <c r="G27"/>
  <c r="F27"/>
  <c r="H26"/>
  <c r="J26"/>
  <c r="K26"/>
  <c r="G26"/>
  <c r="F26"/>
  <c r="I25"/>
  <c r="H25"/>
  <c r="G25"/>
  <c r="F25"/>
  <c r="I24"/>
  <c r="H24"/>
  <c r="J24"/>
  <c r="K24"/>
  <c r="F24"/>
  <c r="E24"/>
  <c r="D24"/>
  <c r="H23"/>
  <c r="J23"/>
  <c r="G23"/>
  <c r="F23"/>
  <c r="E23"/>
  <c r="D23"/>
  <c r="B22"/>
  <c r="I21"/>
  <c r="H21"/>
  <c r="G21"/>
  <c r="F21"/>
  <c r="E21"/>
  <c r="J20"/>
  <c r="K20"/>
  <c r="G20"/>
  <c r="F20"/>
  <c r="E20"/>
  <c r="I19"/>
  <c r="H19"/>
  <c r="G19"/>
  <c r="F19"/>
  <c r="E19"/>
  <c r="D19"/>
  <c r="H17"/>
  <c r="J17"/>
  <c r="K17"/>
  <c r="G17"/>
  <c r="F17"/>
  <c r="E17"/>
  <c r="H16"/>
  <c r="J16"/>
  <c r="K16"/>
  <c r="G16"/>
  <c r="F16"/>
  <c r="I15"/>
  <c r="H15"/>
  <c r="G15"/>
  <c r="F15"/>
  <c r="I14"/>
  <c r="H14"/>
  <c r="J14"/>
  <c r="K14"/>
  <c r="G14"/>
  <c r="F14"/>
  <c r="I13"/>
  <c r="H13"/>
  <c r="G13"/>
  <c r="F13"/>
  <c r="H12"/>
  <c r="J12"/>
  <c r="K12"/>
  <c r="G12"/>
  <c r="F12"/>
  <c r="E12"/>
  <c r="I11"/>
  <c r="H11"/>
  <c r="G11"/>
  <c r="F11"/>
  <c r="I10"/>
  <c r="H10"/>
  <c r="G10"/>
  <c r="F10"/>
  <c r="H9"/>
  <c r="J9"/>
  <c r="K9"/>
  <c r="G9"/>
  <c r="F9"/>
  <c r="I8"/>
  <c r="H8"/>
  <c r="G8"/>
  <c r="F8"/>
  <c r="I7"/>
  <c r="H7"/>
  <c r="G7"/>
  <c r="F7"/>
  <c r="E7"/>
  <c r="I6"/>
  <c r="H6"/>
  <c r="G6"/>
  <c r="F6"/>
  <c r="E6"/>
  <c r="I5"/>
  <c r="H5"/>
  <c r="G5"/>
  <c r="F5"/>
  <c r="I4"/>
  <c r="H4"/>
  <c r="G4"/>
  <c r="F4"/>
  <c r="I3"/>
  <c r="H3"/>
  <c r="G3"/>
  <c r="F3"/>
  <c r="G2"/>
  <c r="F2"/>
  <c r="E2"/>
  <c r="D2"/>
  <c r="C26" i="7"/>
  <c r="I24"/>
  <c r="H24"/>
  <c r="J24"/>
  <c r="K24"/>
  <c r="G24"/>
  <c r="F24"/>
  <c r="I23"/>
  <c r="H23"/>
  <c r="G23"/>
  <c r="F23"/>
  <c r="I22"/>
  <c r="H22"/>
  <c r="J22"/>
  <c r="G22"/>
  <c r="F22"/>
  <c r="I21"/>
  <c r="H21"/>
  <c r="G21"/>
  <c r="F21"/>
  <c r="E20"/>
  <c r="D20"/>
  <c r="C20"/>
  <c r="C36" i="16"/>
  <c r="B20" i="7"/>
  <c r="I19"/>
  <c r="H19"/>
  <c r="G19"/>
  <c r="F19"/>
  <c r="I18"/>
  <c r="H18"/>
  <c r="J18"/>
  <c r="K18"/>
  <c r="G18"/>
  <c r="F18"/>
  <c r="I17"/>
  <c r="H17"/>
  <c r="J17"/>
  <c r="G17"/>
  <c r="F17"/>
  <c r="I16"/>
  <c r="H16"/>
  <c r="G16"/>
  <c r="F16"/>
  <c r="I15"/>
  <c r="H15"/>
  <c r="D35" i="16"/>
  <c r="G15" i="7"/>
  <c r="F15"/>
  <c r="E15"/>
  <c r="D15"/>
  <c r="C15"/>
  <c r="C35" i="16"/>
  <c r="B15" i="7"/>
  <c r="H14"/>
  <c r="D34" i="16"/>
  <c r="G14" i="7"/>
  <c r="F14"/>
  <c r="E14"/>
  <c r="D14"/>
  <c r="B14"/>
  <c r="I12"/>
  <c r="H12"/>
  <c r="G12"/>
  <c r="F12"/>
  <c r="E12"/>
  <c r="H11"/>
  <c r="J11"/>
  <c r="K11"/>
  <c r="G11"/>
  <c r="F11"/>
  <c r="E11"/>
  <c r="I10"/>
  <c r="H10"/>
  <c r="G10"/>
  <c r="F10"/>
  <c r="E10"/>
  <c r="I9"/>
  <c r="H9"/>
  <c r="G9"/>
  <c r="F9"/>
  <c r="E9"/>
  <c r="I8"/>
  <c r="D37" i="16"/>
  <c r="G8" i="7"/>
  <c r="F8"/>
  <c r="E8"/>
  <c r="D8"/>
  <c r="C8"/>
  <c r="C37" i="16"/>
  <c r="B8" i="7"/>
  <c r="H7"/>
  <c r="D40" i="16"/>
  <c r="G7" i="7"/>
  <c r="F7"/>
  <c r="E7"/>
  <c r="D7"/>
  <c r="B7"/>
  <c r="I6"/>
  <c r="H6"/>
  <c r="D42" i="16"/>
  <c r="G6" i="7"/>
  <c r="F6"/>
  <c r="E6"/>
  <c r="D6"/>
  <c r="B6"/>
  <c r="D5"/>
  <c r="B5"/>
  <c r="I4"/>
  <c r="H4"/>
  <c r="G4"/>
  <c r="F4"/>
  <c r="E4"/>
  <c r="I3"/>
  <c r="H3"/>
  <c r="H5"/>
  <c r="D41" i="16"/>
  <c r="G3" i="7"/>
  <c r="F3"/>
  <c r="E3"/>
  <c r="G2"/>
  <c r="F2"/>
  <c r="E2"/>
  <c r="D2"/>
  <c r="H49" i="5"/>
  <c r="J49"/>
  <c r="K49"/>
  <c r="G49"/>
  <c r="F49"/>
  <c r="I48"/>
  <c r="H48"/>
  <c r="G48"/>
  <c r="F48"/>
  <c r="J47"/>
  <c r="K47"/>
  <c r="G47"/>
  <c r="F47"/>
  <c r="G46"/>
  <c r="F46"/>
  <c r="E46"/>
  <c r="I45"/>
  <c r="H45"/>
  <c r="G45"/>
  <c r="F45"/>
  <c r="E45"/>
  <c r="D45"/>
  <c r="I44"/>
  <c r="H44"/>
  <c r="G44"/>
  <c r="F44"/>
  <c r="I43"/>
  <c r="H43"/>
  <c r="G43"/>
  <c r="F43"/>
  <c r="H42"/>
  <c r="J42"/>
  <c r="K42"/>
  <c r="G42"/>
  <c r="F42"/>
  <c r="I41"/>
  <c r="H41"/>
  <c r="G41"/>
  <c r="F41"/>
  <c r="E41"/>
  <c r="I40"/>
  <c r="H40"/>
  <c r="G40"/>
  <c r="F40"/>
  <c r="E40"/>
  <c r="H38"/>
  <c r="J38"/>
  <c r="K38"/>
  <c r="G38"/>
  <c r="F38"/>
  <c r="H37"/>
  <c r="J37"/>
  <c r="K37"/>
  <c r="G37"/>
  <c r="F37"/>
  <c r="H36"/>
  <c r="J36"/>
  <c r="K36"/>
  <c r="G36"/>
  <c r="F36"/>
  <c r="H35"/>
  <c r="J35"/>
  <c r="G35"/>
  <c r="F35"/>
  <c r="H34"/>
  <c r="J34"/>
  <c r="K34"/>
  <c r="G34"/>
  <c r="F34"/>
  <c r="H32"/>
  <c r="J32"/>
  <c r="K32"/>
  <c r="G32"/>
  <c r="F32"/>
  <c r="E32"/>
  <c r="I31"/>
  <c r="H31"/>
  <c r="G31"/>
  <c r="F31"/>
  <c r="E31"/>
  <c r="I30"/>
  <c r="H30"/>
  <c r="G30"/>
  <c r="F30"/>
  <c r="E30"/>
  <c r="I29"/>
  <c r="H29"/>
  <c r="G29"/>
  <c r="F29"/>
  <c r="E29"/>
  <c r="I27"/>
  <c r="H27"/>
  <c r="G27"/>
  <c r="F27"/>
  <c r="E27"/>
  <c r="I26"/>
  <c r="H26"/>
  <c r="G26"/>
  <c r="F26"/>
  <c r="E26"/>
  <c r="H24"/>
  <c r="G24"/>
  <c r="F24"/>
  <c r="E24"/>
  <c r="D24"/>
  <c r="I23"/>
  <c r="H23"/>
  <c r="G23"/>
  <c r="F23"/>
  <c r="I22"/>
  <c r="G22"/>
  <c r="F22"/>
  <c r="H21"/>
  <c r="H25"/>
  <c r="D28" i="16"/>
  <c r="G21" i="5"/>
  <c r="F21"/>
  <c r="E21"/>
  <c r="D21"/>
  <c r="I19"/>
  <c r="H19"/>
  <c r="G19"/>
  <c r="F19"/>
  <c r="E19"/>
  <c r="I18"/>
  <c r="H18"/>
  <c r="G18"/>
  <c r="F18"/>
  <c r="E18"/>
  <c r="I17"/>
  <c r="H17"/>
  <c r="G17"/>
  <c r="F17"/>
  <c r="E17"/>
  <c r="H16"/>
  <c r="G16"/>
  <c r="F16"/>
  <c r="E16"/>
  <c r="I15"/>
  <c r="H15"/>
  <c r="H20"/>
  <c r="G15"/>
  <c r="F15"/>
  <c r="E15"/>
  <c r="I14"/>
  <c r="G14"/>
  <c r="F14"/>
  <c r="E14"/>
  <c r="J13"/>
  <c r="K13"/>
  <c r="G13"/>
  <c r="F13"/>
  <c r="E13"/>
  <c r="D13"/>
  <c r="H11"/>
  <c r="J11"/>
  <c r="K11"/>
  <c r="G11"/>
  <c r="F11"/>
  <c r="E11"/>
  <c r="I10"/>
  <c r="H10"/>
  <c r="G10"/>
  <c r="F10"/>
  <c r="E10"/>
  <c r="I9"/>
  <c r="H9"/>
  <c r="G9"/>
  <c r="F9"/>
  <c r="E9"/>
  <c r="D9"/>
  <c r="I8"/>
  <c r="H8"/>
  <c r="G8"/>
  <c r="F8"/>
  <c r="E8"/>
  <c r="D8"/>
  <c r="I7"/>
  <c r="H7"/>
  <c r="G7"/>
  <c r="F7"/>
  <c r="J6"/>
  <c r="K6"/>
  <c r="G6"/>
  <c r="F6"/>
  <c r="I5"/>
  <c r="H5"/>
  <c r="G5"/>
  <c r="F5"/>
  <c r="E5"/>
  <c r="I4"/>
  <c r="H4"/>
  <c r="G4"/>
  <c r="F4"/>
  <c r="I3"/>
  <c r="H3"/>
  <c r="G3"/>
  <c r="F3"/>
  <c r="E3"/>
  <c r="G2"/>
  <c r="F2"/>
  <c r="E2"/>
  <c r="D2"/>
  <c r="C83" i="4"/>
  <c r="H68"/>
  <c r="G68"/>
  <c r="F68"/>
  <c r="H65"/>
  <c r="G65"/>
  <c r="F65"/>
  <c r="I64"/>
  <c r="H64"/>
  <c r="G64"/>
  <c r="F64"/>
  <c r="H63"/>
  <c r="J63"/>
  <c r="K63"/>
  <c r="G63"/>
  <c r="F63"/>
  <c r="I62"/>
  <c r="H62"/>
  <c r="G62"/>
  <c r="F62"/>
  <c r="I61"/>
  <c r="H61"/>
  <c r="G61"/>
  <c r="F61"/>
  <c r="I60"/>
  <c r="H60"/>
  <c r="G60"/>
  <c r="F60"/>
  <c r="I59"/>
  <c r="H59"/>
  <c r="J59"/>
  <c r="K59"/>
  <c r="G59"/>
  <c r="F59"/>
  <c r="I58"/>
  <c r="H58"/>
  <c r="H69"/>
  <c r="G58"/>
  <c r="F58"/>
  <c r="E58"/>
  <c r="G56"/>
  <c r="F56"/>
  <c r="G55"/>
  <c r="F55"/>
  <c r="J54"/>
  <c r="K54"/>
  <c r="G54"/>
  <c r="F54"/>
  <c r="I53"/>
  <c r="H53"/>
  <c r="G53"/>
  <c r="F53"/>
  <c r="I51"/>
  <c r="H51"/>
  <c r="G51"/>
  <c r="F51"/>
  <c r="I50"/>
  <c r="H50"/>
  <c r="G50"/>
  <c r="F50"/>
  <c r="I49"/>
  <c r="H49"/>
  <c r="G49"/>
  <c r="F49"/>
  <c r="I48"/>
  <c r="H48"/>
  <c r="G48"/>
  <c r="F48"/>
  <c r="E48"/>
  <c r="I47"/>
  <c r="H47"/>
  <c r="J47"/>
  <c r="G47"/>
  <c r="F47"/>
  <c r="E47"/>
  <c r="H46"/>
  <c r="J46"/>
  <c r="K46"/>
  <c r="G46"/>
  <c r="F46"/>
  <c r="E46"/>
  <c r="H44"/>
  <c r="J44"/>
  <c r="K44"/>
  <c r="G44"/>
  <c r="F44"/>
  <c r="E44"/>
  <c r="D44"/>
  <c r="H43"/>
  <c r="J43"/>
  <c r="K43"/>
  <c r="G43"/>
  <c r="F43"/>
  <c r="I42"/>
  <c r="H42"/>
  <c r="G42"/>
  <c r="F42"/>
  <c r="I41"/>
  <c r="H41"/>
  <c r="G41"/>
  <c r="F41"/>
  <c r="I40"/>
  <c r="H40"/>
  <c r="G40"/>
  <c r="F40"/>
  <c r="I38"/>
  <c r="H38"/>
  <c r="G38"/>
  <c r="F38"/>
  <c r="I37"/>
  <c r="H37"/>
  <c r="G37"/>
  <c r="F37"/>
  <c r="I36"/>
  <c r="H36"/>
  <c r="G36"/>
  <c r="F36"/>
  <c r="I35"/>
  <c r="H35"/>
  <c r="G35"/>
  <c r="F35"/>
  <c r="I34"/>
  <c r="H34"/>
  <c r="G34"/>
  <c r="F34"/>
  <c r="I33"/>
  <c r="H33"/>
  <c r="G33"/>
  <c r="F33"/>
  <c r="I31"/>
  <c r="H31"/>
  <c r="G31"/>
  <c r="F31"/>
  <c r="I30"/>
  <c r="H30"/>
  <c r="G30"/>
  <c r="F30"/>
  <c r="I29"/>
  <c r="H29"/>
  <c r="G29"/>
  <c r="F29"/>
  <c r="I28"/>
  <c r="H28"/>
  <c r="G28"/>
  <c r="F28"/>
  <c r="I27"/>
  <c r="H27"/>
  <c r="G27"/>
  <c r="F27"/>
  <c r="H26"/>
  <c r="J26"/>
  <c r="K26"/>
  <c r="G26"/>
  <c r="F26"/>
  <c r="H25"/>
  <c r="J25"/>
  <c r="K25"/>
  <c r="G25"/>
  <c r="F25"/>
  <c r="I24"/>
  <c r="H24"/>
  <c r="G24"/>
  <c r="F24"/>
  <c r="D23"/>
  <c r="C23"/>
  <c r="C22" i="16"/>
  <c r="I22" i="4"/>
  <c r="J22"/>
  <c r="K22"/>
  <c r="G22"/>
  <c r="F22"/>
  <c r="E22"/>
  <c r="H21"/>
  <c r="G21"/>
  <c r="F21"/>
  <c r="I20"/>
  <c r="H20"/>
  <c r="G20"/>
  <c r="F20"/>
  <c r="I19"/>
  <c r="G19"/>
  <c r="F19"/>
  <c r="I18"/>
  <c r="H18"/>
  <c r="G18"/>
  <c r="F18"/>
  <c r="I17"/>
  <c r="J17"/>
  <c r="K17"/>
  <c r="G17"/>
  <c r="F17"/>
  <c r="I16"/>
  <c r="H16"/>
  <c r="G16"/>
  <c r="F16"/>
  <c r="I15"/>
  <c r="H15"/>
  <c r="G15"/>
  <c r="F15"/>
  <c r="I14"/>
  <c r="H14"/>
  <c r="G14"/>
  <c r="F14"/>
  <c r="I13"/>
  <c r="G13"/>
  <c r="F13"/>
  <c r="I12"/>
  <c r="H12"/>
  <c r="G12"/>
  <c r="F12"/>
  <c r="H11"/>
  <c r="J11"/>
  <c r="K11"/>
  <c r="G11"/>
  <c r="F11"/>
  <c r="I10"/>
  <c r="G10"/>
  <c r="F10"/>
  <c r="I9"/>
  <c r="H9"/>
  <c r="G9"/>
  <c r="F9"/>
  <c r="I8"/>
  <c r="H8"/>
  <c r="G8"/>
  <c r="F8"/>
  <c r="I7"/>
  <c r="H7"/>
  <c r="G7"/>
  <c r="F7"/>
  <c r="I6"/>
  <c r="H6"/>
  <c r="G6"/>
  <c r="F6"/>
  <c r="I5"/>
  <c r="H5"/>
  <c r="G5"/>
  <c r="F5"/>
  <c r="I4"/>
  <c r="H4"/>
  <c r="G4"/>
  <c r="F4"/>
  <c r="I3"/>
  <c r="H3"/>
  <c r="G3"/>
  <c r="F3"/>
  <c r="K2"/>
  <c r="J2"/>
  <c r="H2"/>
  <c r="G2"/>
  <c r="F2"/>
  <c r="E2"/>
  <c r="D2"/>
  <c r="C17" i="16"/>
  <c r="C6"/>
  <c r="C14"/>
  <c r="C13"/>
  <c r="C10"/>
  <c r="C9"/>
  <c r="D9"/>
  <c r="C15"/>
  <c r="C11"/>
  <c r="C12"/>
  <c r="C7"/>
  <c r="C3"/>
  <c r="C16"/>
  <c r="D16"/>
  <c r="C8"/>
  <c r="D5"/>
  <c r="C5"/>
  <c r="C4"/>
  <c r="G3" i="15"/>
  <c r="F3"/>
  <c r="E3"/>
  <c r="D3"/>
  <c r="K3" i="14"/>
  <c r="L13" i="10"/>
  <c r="F58" i="16"/>
  <c r="J247" i="13"/>
  <c r="J228"/>
  <c r="K228"/>
  <c r="J234"/>
  <c r="J217"/>
  <c r="K217"/>
  <c r="H187"/>
  <c r="J187"/>
  <c r="J191"/>
  <c r="J196"/>
  <c r="J207"/>
  <c r="H191"/>
  <c r="H196"/>
  <c r="H200"/>
  <c r="H208"/>
  <c r="H207"/>
  <c r="J150"/>
  <c r="J153"/>
  <c r="J158"/>
  <c r="J161"/>
  <c r="J171"/>
  <c r="J174"/>
  <c r="J179"/>
  <c r="H150"/>
  <c r="H153"/>
  <c r="H158"/>
  <c r="H161"/>
  <c r="H171"/>
  <c r="H174"/>
  <c r="H179"/>
  <c r="J141"/>
  <c r="H141"/>
  <c r="H25"/>
  <c r="H18"/>
  <c r="H8"/>
  <c r="H74"/>
  <c r="H82"/>
  <c r="J82"/>
  <c r="H98"/>
  <c r="J104"/>
  <c r="H104"/>
  <c r="J109"/>
  <c r="K109"/>
  <c r="H108"/>
  <c r="H129"/>
  <c r="H127"/>
  <c r="J127"/>
  <c r="K143"/>
  <c r="K130"/>
  <c r="K182"/>
  <c r="K210"/>
  <c r="J249"/>
  <c r="H106" i="12"/>
  <c r="D68" i="16"/>
  <c r="H54" i="12"/>
  <c r="D67" i="16"/>
  <c r="J4" i="5"/>
  <c r="K4"/>
  <c r="J5"/>
  <c r="K5"/>
  <c r="J8"/>
  <c r="K8"/>
  <c r="H68"/>
  <c r="D33" i="16"/>
  <c r="K3" i="10"/>
  <c r="J25" i="9"/>
  <c r="K25"/>
  <c r="K32"/>
  <c r="J35"/>
  <c r="K35"/>
  <c r="J3" i="8"/>
  <c r="K3"/>
  <c r="J30"/>
  <c r="K30"/>
  <c r="H18"/>
  <c r="D47" i="16"/>
  <c r="J81" i="12"/>
  <c r="K81"/>
  <c r="J8" i="8"/>
  <c r="K8"/>
  <c r="J21"/>
  <c r="K21"/>
  <c r="J59"/>
  <c r="J8" i="7"/>
  <c r="K8"/>
  <c r="E37" i="16"/>
  <c r="J23" i="7"/>
  <c r="K23"/>
  <c r="J39" i="9"/>
  <c r="K39"/>
  <c r="J48"/>
  <c r="K48"/>
  <c r="H39" i="4"/>
  <c r="D21" i="16"/>
  <c r="H57" i="4"/>
  <c r="D18" i="16"/>
  <c r="J109" i="12"/>
  <c r="K109"/>
  <c r="J111"/>
  <c r="K111"/>
  <c r="J117"/>
  <c r="K117"/>
  <c r="J121"/>
  <c r="K121"/>
  <c r="J127"/>
  <c r="K127"/>
  <c r="J206"/>
  <c r="K206"/>
  <c r="J60" i="4"/>
  <c r="K60"/>
  <c r="J48"/>
  <c r="K48"/>
  <c r="J64"/>
  <c r="K64"/>
  <c r="J36"/>
  <c r="K36"/>
  <c r="J41"/>
  <c r="K41"/>
  <c r="J61"/>
  <c r="K61"/>
  <c r="J19"/>
  <c r="K19"/>
  <c r="J207" i="12"/>
  <c r="K207"/>
  <c r="J8"/>
  <c r="K8"/>
  <c r="J12"/>
  <c r="K12"/>
  <c r="J14"/>
  <c r="K14"/>
  <c r="J16"/>
  <c r="K16"/>
  <c r="J154"/>
  <c r="K154"/>
  <c r="J71"/>
  <c r="K71"/>
  <c r="J77"/>
  <c r="K77"/>
  <c r="K83"/>
  <c r="J199"/>
  <c r="K199"/>
  <c r="J79"/>
  <c r="K79"/>
  <c r="J112"/>
  <c r="K112"/>
  <c r="J116"/>
  <c r="K116"/>
  <c r="J120"/>
  <c r="K120"/>
  <c r="J122"/>
  <c r="K122"/>
  <c r="K124"/>
  <c r="J31"/>
  <c r="K31"/>
  <c r="J37"/>
  <c r="K37"/>
  <c r="J43"/>
  <c r="K43"/>
  <c r="J47"/>
  <c r="K47"/>
  <c r="J51"/>
  <c r="K51"/>
  <c r="J56"/>
  <c r="K56"/>
  <c r="J58"/>
  <c r="K58"/>
  <c r="J62"/>
  <c r="K62"/>
  <c r="J24"/>
  <c r="K24"/>
  <c r="J38"/>
  <c r="K38"/>
  <c r="J57"/>
  <c r="K57"/>
  <c r="J17"/>
  <c r="K17"/>
  <c r="K78"/>
  <c r="J113"/>
  <c r="K113"/>
  <c r="J185"/>
  <c r="K185"/>
  <c r="J192"/>
  <c r="K192"/>
  <c r="J92"/>
  <c r="K92"/>
  <c r="J94"/>
  <c r="K94"/>
  <c r="J96"/>
  <c r="K96"/>
  <c r="J99"/>
  <c r="K99"/>
  <c r="J118"/>
  <c r="K118"/>
  <c r="J150"/>
  <c r="K150"/>
  <c r="J155"/>
  <c r="K155"/>
  <c r="J180"/>
  <c r="K180"/>
  <c r="J9"/>
  <c r="K9"/>
  <c r="J25"/>
  <c r="K25"/>
  <c r="J42"/>
  <c r="K42"/>
  <c r="J198"/>
  <c r="K198"/>
  <c r="J39"/>
  <c r="K39"/>
  <c r="J61"/>
  <c r="K61"/>
  <c r="J75"/>
  <c r="K75"/>
  <c r="J84"/>
  <c r="K84"/>
  <c r="J125"/>
  <c r="K125"/>
  <c r="J10"/>
  <c r="K10"/>
  <c r="J18"/>
  <c r="K18"/>
  <c r="J90"/>
  <c r="J95"/>
  <c r="K95"/>
  <c r="J100"/>
  <c r="K100"/>
  <c r="J110"/>
  <c r="K110"/>
  <c r="J148"/>
  <c r="K148"/>
  <c r="J156"/>
  <c r="K156"/>
  <c r="J184"/>
  <c r="K184"/>
  <c r="J200"/>
  <c r="K200"/>
  <c r="J15"/>
  <c r="K15"/>
  <c r="J23"/>
  <c r="K23"/>
  <c r="J32"/>
  <c r="K32"/>
  <c r="J40"/>
  <c r="K40"/>
  <c r="J48"/>
  <c r="K48"/>
  <c r="J55"/>
  <c r="K55"/>
  <c r="J59"/>
  <c r="K59"/>
  <c r="J85"/>
  <c r="K85"/>
  <c r="J149"/>
  <c r="K149"/>
  <c r="J157"/>
  <c r="K157"/>
  <c r="J190"/>
  <c r="K190"/>
  <c r="J193"/>
  <c r="K193"/>
  <c r="J197"/>
  <c r="K197"/>
  <c r="J76"/>
  <c r="K76"/>
  <c r="J101"/>
  <c r="K101"/>
  <c r="J205"/>
  <c r="K205"/>
  <c r="J45" i="5"/>
  <c r="K45"/>
  <c r="J16"/>
  <c r="K16"/>
  <c r="J14"/>
  <c r="K14"/>
  <c r="J17"/>
  <c r="K17"/>
  <c r="J22"/>
  <c r="K22"/>
  <c r="J24"/>
  <c r="K24"/>
  <c r="J27"/>
  <c r="K27"/>
  <c r="J30"/>
  <c r="K30"/>
  <c r="J43"/>
  <c r="K43"/>
  <c r="J18"/>
  <c r="K18"/>
  <c r="J21"/>
  <c r="J23"/>
  <c r="K23"/>
  <c r="J26"/>
  <c r="J29"/>
  <c r="K29"/>
  <c r="J31"/>
  <c r="K31"/>
  <c r="J7"/>
  <c r="K7"/>
  <c r="J7" i="11"/>
  <c r="K7"/>
  <c r="J8"/>
  <c r="K8"/>
  <c r="J11"/>
  <c r="K11"/>
  <c r="J6"/>
  <c r="L6"/>
  <c r="K50" i="9"/>
  <c r="J30"/>
  <c r="K30"/>
  <c r="K12"/>
  <c r="J37"/>
  <c r="K37"/>
  <c r="J13" i="11"/>
  <c r="K13"/>
  <c r="J14"/>
  <c r="K14"/>
  <c r="J15"/>
  <c r="K15"/>
  <c r="K26" i="5"/>
  <c r="J3"/>
  <c r="K3"/>
  <c r="J9"/>
  <c r="K9"/>
  <c r="J15"/>
  <c r="K15"/>
  <c r="J19"/>
  <c r="K19"/>
  <c r="J41"/>
  <c r="K41"/>
  <c r="J44"/>
  <c r="K44"/>
  <c r="J46"/>
  <c r="K46"/>
  <c r="J48"/>
  <c r="K48"/>
  <c r="J51" i="4"/>
  <c r="K51"/>
  <c r="J55"/>
  <c r="K55"/>
  <c r="J13"/>
  <c r="K13"/>
  <c r="J21"/>
  <c r="K21"/>
  <c r="K247" i="13"/>
  <c r="K187"/>
  <c r="K191"/>
  <c r="K207"/>
  <c r="K196"/>
  <c r="K179"/>
  <c r="K171"/>
  <c r="K161"/>
  <c r="K153"/>
  <c r="J142"/>
  <c r="J181"/>
  <c r="K174"/>
  <c r="K165"/>
  <c r="K158"/>
  <c r="K150"/>
  <c r="K141"/>
  <c r="K137"/>
  <c r="J113"/>
  <c r="K79"/>
  <c r="K82"/>
  <c r="K249"/>
  <c r="K21" i="5"/>
  <c r="K59" i="8"/>
  <c r="K63" i="12"/>
  <c r="K128"/>
  <c r="K28"/>
  <c r="K3" i="1"/>
  <c r="K127"/>
  <c r="J84"/>
  <c r="L84"/>
  <c r="F12" i="16"/>
  <c r="K181" i="13"/>
  <c r="H38" i="14"/>
  <c r="K6" i="12"/>
  <c r="E66" i="16"/>
  <c r="K142" i="13"/>
  <c r="H38" i="8"/>
  <c r="D44" i="16"/>
  <c r="J5" i="8"/>
  <c r="K5"/>
  <c r="J7"/>
  <c r="K7"/>
  <c r="J13"/>
  <c r="K13"/>
  <c r="J10"/>
  <c r="K10"/>
  <c r="J40"/>
  <c r="K40"/>
  <c r="J54"/>
  <c r="K54"/>
  <c r="J58"/>
  <c r="K58"/>
  <c r="J10" i="10"/>
  <c r="K10"/>
  <c r="H24"/>
  <c r="D63" i="16"/>
  <c r="H202" i="12"/>
  <c r="D70" i="16"/>
  <c r="J25" i="8"/>
  <c r="K25"/>
  <c r="J29"/>
  <c r="K29"/>
  <c r="J37"/>
  <c r="K37"/>
  <c r="J45"/>
  <c r="K45"/>
  <c r="J4" i="7"/>
  <c r="K4"/>
  <c r="J16"/>
  <c r="J10" i="5"/>
  <c r="K10"/>
  <c r="H23" i="4"/>
  <c r="D22" i="16"/>
  <c r="J4" i="4"/>
  <c r="K4"/>
  <c r="J5"/>
  <c r="K5"/>
  <c r="J6"/>
  <c r="K6"/>
  <c r="J7"/>
  <c r="K7"/>
  <c r="J8"/>
  <c r="K8"/>
  <c r="J10"/>
  <c r="K10"/>
  <c r="J14"/>
  <c r="K14"/>
  <c r="J15"/>
  <c r="K15"/>
  <c r="J16"/>
  <c r="K16"/>
  <c r="J18"/>
  <c r="K18"/>
  <c r="J20"/>
  <c r="K20"/>
  <c r="J73"/>
  <c r="K73"/>
  <c r="E20" i="16"/>
  <c r="J3" i="4"/>
  <c r="K3"/>
  <c r="J82"/>
  <c r="K82"/>
  <c r="E24" i="16"/>
  <c r="J62" i="4"/>
  <c r="K62"/>
  <c r="J65"/>
  <c r="K65"/>
  <c r="H52"/>
  <c r="D25" i="16"/>
  <c r="J9" i="4"/>
  <c r="K9"/>
  <c r="J12"/>
  <c r="K12"/>
  <c r="J30"/>
  <c r="K30"/>
  <c r="J35"/>
  <c r="K35"/>
  <c r="J37"/>
  <c r="K37"/>
  <c r="J40"/>
  <c r="K40"/>
  <c r="J8" i="10"/>
  <c r="K8"/>
  <c r="J26" i="9"/>
  <c r="K26"/>
  <c r="J4" i="8"/>
  <c r="J6"/>
  <c r="K6"/>
  <c r="J15"/>
  <c r="K15"/>
  <c r="J33"/>
  <c r="K33"/>
  <c r="J42"/>
  <c r="L42"/>
  <c r="F49" i="16"/>
  <c r="J52" i="8"/>
  <c r="K52"/>
  <c r="J53"/>
  <c r="K53"/>
  <c r="J57"/>
  <c r="K57"/>
  <c r="K16" i="7"/>
  <c r="J3"/>
  <c r="J6"/>
  <c r="J10"/>
  <c r="K10"/>
  <c r="J19"/>
  <c r="K19"/>
  <c r="H12" i="5"/>
  <c r="D30" i="16"/>
  <c r="J28" i="4"/>
  <c r="K28"/>
  <c r="J53"/>
  <c r="K53"/>
  <c r="J68"/>
  <c r="K68"/>
  <c r="J56"/>
  <c r="K56"/>
  <c r="J58"/>
  <c r="H45"/>
  <c r="D19" i="16"/>
  <c r="J42" i="4"/>
  <c r="K42"/>
  <c r="K6" i="11"/>
  <c r="K23"/>
  <c r="H13" i="7"/>
  <c r="D38" i="16"/>
  <c r="J9" i="7"/>
  <c r="H25"/>
  <c r="D39" i="16"/>
  <c r="J21" i="7"/>
  <c r="J39" i="8"/>
  <c r="H41"/>
  <c r="D46" i="16"/>
  <c r="K9" i="13"/>
  <c r="J18"/>
  <c r="K18"/>
  <c r="K26"/>
  <c r="K48"/>
  <c r="K49"/>
  <c r="K61"/>
  <c r="J74"/>
  <c r="J24" i="4"/>
  <c r="K24"/>
  <c r="H32"/>
  <c r="J19" i="8"/>
  <c r="H22"/>
  <c r="D43" i="16"/>
  <c r="J16" i="11"/>
  <c r="K90" i="12"/>
  <c r="H46" i="9"/>
  <c r="D54" i="16"/>
  <c r="J42" i="9"/>
  <c r="K42"/>
  <c r="J47"/>
  <c r="H54"/>
  <c r="D57" i="16"/>
  <c r="J26" i="10"/>
  <c r="K26"/>
  <c r="H27"/>
  <c r="D61" i="16"/>
  <c r="J31" i="10"/>
  <c r="K31"/>
  <c r="H20" i="7"/>
  <c r="D36" i="16"/>
  <c r="H11" i="9"/>
  <c r="D52" i="16"/>
  <c r="J34" i="9"/>
  <c r="K34"/>
  <c r="H41"/>
  <c r="D56" i="16"/>
  <c r="J14" i="10"/>
  <c r="H19"/>
  <c r="D60" i="16"/>
  <c r="H33" i="9"/>
  <c r="D55" i="16"/>
  <c r="J5" i="10"/>
  <c r="K5"/>
  <c r="J20"/>
  <c r="J28"/>
  <c r="J30"/>
  <c r="J3" i="11"/>
  <c r="H89" i="12"/>
  <c r="D74" i="16"/>
  <c r="H133" i="12"/>
  <c r="D71" i="16"/>
  <c r="H210" i="12"/>
  <c r="D72" i="16"/>
  <c r="H234" i="13"/>
  <c r="K234"/>
  <c r="J219"/>
  <c r="J229"/>
  <c r="J235"/>
  <c r="K84" i="1"/>
  <c r="E12" i="16"/>
  <c r="J14" i="15"/>
  <c r="H14"/>
  <c r="D26"/>
  <c r="L73" i="4"/>
  <c r="F20" i="16"/>
  <c r="D27"/>
  <c r="L82" i="4"/>
  <c r="F24" i="16"/>
  <c r="D26"/>
  <c r="K42" i="8"/>
  <c r="E49" i="16"/>
  <c r="K4" i="8"/>
  <c r="K3" i="7"/>
  <c r="J5"/>
  <c r="K6"/>
  <c r="E42" i="16"/>
  <c r="L6" i="7"/>
  <c r="F42" i="16"/>
  <c r="K58" i="4"/>
  <c r="J45"/>
  <c r="L45"/>
  <c r="F19" i="16"/>
  <c r="K235" i="13"/>
  <c r="J238"/>
  <c r="K219"/>
  <c r="J222"/>
  <c r="K222"/>
  <c r="K229"/>
  <c r="J231"/>
  <c r="K231"/>
  <c r="K3" i="11"/>
  <c r="K20" i="10"/>
  <c r="K14"/>
  <c r="J46" i="9"/>
  <c r="L46"/>
  <c r="F54" i="16"/>
  <c r="K74" i="13"/>
  <c r="K21" i="7"/>
  <c r="K9"/>
  <c r="K28" i="10"/>
  <c r="J27"/>
  <c r="K47" i="9"/>
  <c r="K19" i="8"/>
  <c r="H26" i="7"/>
  <c r="H7" i="15"/>
  <c r="D21"/>
  <c r="L5" i="7"/>
  <c r="F41" i="16"/>
  <c r="K5" i="7"/>
  <c r="E41" i="16"/>
  <c r="K45" i="4"/>
  <c r="E19" i="16"/>
  <c r="L27" i="10"/>
  <c r="F61" i="16"/>
  <c r="K238" i="13"/>
  <c r="J20" i="7"/>
  <c r="K17"/>
  <c r="K22"/>
  <c r="J25"/>
  <c r="K9" i="9"/>
  <c r="J11"/>
  <c r="K11"/>
  <c r="E52" i="16"/>
  <c r="K38" i="9"/>
  <c r="J41"/>
  <c r="K32" i="10"/>
  <c r="J35"/>
  <c r="K105" i="13"/>
  <c r="J108"/>
  <c r="K31" i="1"/>
  <c r="K20"/>
  <c r="E5" i="16"/>
  <c r="L20" i="1"/>
  <c r="F5" i="16"/>
  <c r="H283" i="13"/>
  <c r="L16" i="11"/>
  <c r="K16"/>
  <c r="J12" i="7"/>
  <c r="J50" i="8"/>
  <c r="K50"/>
  <c r="H60"/>
  <c r="J3" i="9"/>
  <c r="J9" i="10"/>
  <c r="K9"/>
  <c r="J11"/>
  <c r="K11"/>
  <c r="H174" i="1"/>
  <c r="D14" i="16"/>
  <c r="J40" i="1"/>
  <c r="K40"/>
  <c r="J39"/>
  <c r="K39"/>
  <c r="J38"/>
  <c r="K38"/>
  <c r="J37"/>
  <c r="K37"/>
  <c r="J36"/>
  <c r="K36"/>
  <c r="J35"/>
  <c r="K35"/>
  <c r="J34"/>
  <c r="K34"/>
  <c r="J33"/>
  <c r="K33"/>
  <c r="J32"/>
  <c r="K32"/>
  <c r="J25"/>
  <c r="K25"/>
  <c r="J24"/>
  <c r="K24"/>
  <c r="J23"/>
  <c r="K23"/>
  <c r="J22"/>
  <c r="K22"/>
  <c r="J10"/>
  <c r="K10"/>
  <c r="J6"/>
  <c r="K6"/>
  <c r="H56" i="8"/>
  <c r="D45" i="16"/>
  <c r="J60" i="13"/>
  <c r="J27" i="4"/>
  <c r="J29"/>
  <c r="K29"/>
  <c r="J31"/>
  <c r="K31"/>
  <c r="J33"/>
  <c r="J34"/>
  <c r="K34"/>
  <c r="J38"/>
  <c r="K38"/>
  <c r="J49"/>
  <c r="K49"/>
  <c r="J50"/>
  <c r="K50"/>
  <c r="J40" i="5"/>
  <c r="J151" i="12"/>
  <c r="K151"/>
  <c r="J152"/>
  <c r="K152"/>
  <c r="J173" i="1"/>
  <c r="K173"/>
  <c r="J170"/>
  <c r="K170"/>
  <c r="J169"/>
  <c r="K169"/>
  <c r="J166"/>
  <c r="K166"/>
  <c r="J165"/>
  <c r="K165"/>
  <c r="J164"/>
  <c r="K164"/>
  <c r="J163"/>
  <c r="K163"/>
  <c r="J162"/>
  <c r="K162"/>
  <c r="J161"/>
  <c r="K161"/>
  <c r="J121"/>
  <c r="J69"/>
  <c r="J64"/>
  <c r="K64"/>
  <c r="J60"/>
  <c r="K60"/>
  <c r="J12" i="10"/>
  <c r="L12"/>
  <c r="F62" i="16"/>
  <c r="K30" i="10"/>
  <c r="E64" i="16"/>
  <c r="L30" i="10"/>
  <c r="F64" i="16"/>
  <c r="K27" i="10"/>
  <c r="E61" i="16"/>
  <c r="J24" i="10"/>
  <c r="J19"/>
  <c r="K39" i="8"/>
  <c r="J41"/>
  <c r="K46" i="9"/>
  <c r="E54" i="16"/>
  <c r="H83" i="4"/>
  <c r="H5" i="15"/>
  <c r="D23"/>
  <c r="J69" i="4"/>
  <c r="K69"/>
  <c r="E27" i="16"/>
  <c r="L69" i="4"/>
  <c r="F27" i="16"/>
  <c r="J57" i="4"/>
  <c r="J23"/>
  <c r="J78"/>
  <c r="J160" i="1"/>
  <c r="L160"/>
  <c r="F13" i="16"/>
  <c r="L6" i="12"/>
  <c r="F66" i="16"/>
  <c r="K12" i="10"/>
  <c r="E62" i="16"/>
  <c r="L24" i="10"/>
  <c r="F63" i="16"/>
  <c r="J39" i="10"/>
  <c r="K24"/>
  <c r="E63" i="16"/>
  <c r="K19" i="10"/>
  <c r="E60" i="16"/>
  <c r="L19" i="10"/>
  <c r="F60" i="16"/>
  <c r="H39" i="10"/>
  <c r="H10" i="15"/>
  <c r="D18"/>
  <c r="J20" i="5"/>
  <c r="K20"/>
  <c r="E32" i="16"/>
  <c r="J25" i="5"/>
  <c r="J5" i="11"/>
  <c r="L23"/>
  <c r="L11" i="9"/>
  <c r="F52" i="16"/>
  <c r="J54" i="9"/>
  <c r="H70"/>
  <c r="H9" i="15"/>
  <c r="D22"/>
  <c r="J33" i="9"/>
  <c r="H61" i="8"/>
  <c r="J22"/>
  <c r="J56"/>
  <c r="K56"/>
  <c r="J69" i="12"/>
  <c r="K69"/>
  <c r="L22" i="8"/>
  <c r="F43" i="16"/>
  <c r="K22" i="8"/>
  <c r="E43" i="16"/>
  <c r="J60" i="8"/>
  <c r="J30" i="1"/>
  <c r="K30"/>
  <c r="J12" i="5"/>
  <c r="K25"/>
  <c r="E28" i="16"/>
  <c r="L25" i="5"/>
  <c r="F28" i="16"/>
  <c r="J28" i="5"/>
  <c r="D32" i="16"/>
  <c r="L20" i="5"/>
  <c r="F32" i="16"/>
  <c r="K40" i="5"/>
  <c r="J68"/>
  <c r="H28"/>
  <c r="D29" i="16"/>
  <c r="H39" i="5"/>
  <c r="J73" i="12"/>
  <c r="K73"/>
  <c r="D69" i="16"/>
  <c r="J86" i="12"/>
  <c r="K86"/>
  <c r="K23" i="8"/>
  <c r="J11"/>
  <c r="J31"/>
  <c r="K31"/>
  <c r="J46" i="12"/>
  <c r="K46"/>
  <c r="J70"/>
  <c r="K70"/>
  <c r="J72"/>
  <c r="H13" i="15"/>
  <c r="D19"/>
  <c r="K5" i="13"/>
  <c r="J8"/>
  <c r="K8"/>
  <c r="K51"/>
  <c r="K60"/>
  <c r="J248"/>
  <c r="K248"/>
  <c r="K29" i="12"/>
  <c r="D73" i="16"/>
  <c r="J186" i="12"/>
  <c r="K186"/>
  <c r="K65"/>
  <c r="J82"/>
  <c r="K82"/>
  <c r="J135"/>
  <c r="K135"/>
  <c r="J52"/>
  <c r="K52"/>
  <c r="J134"/>
  <c r="K134"/>
  <c r="K175"/>
  <c r="E75" i="16"/>
  <c r="J204" i="12"/>
  <c r="K204"/>
  <c r="J183"/>
  <c r="K183"/>
  <c r="J41"/>
  <c r="K41"/>
  <c r="J44"/>
  <c r="K44"/>
  <c r="J45"/>
  <c r="K45"/>
  <c r="J49"/>
  <c r="K49"/>
  <c r="J50"/>
  <c r="K50"/>
  <c r="J87"/>
  <c r="K87"/>
  <c r="H175"/>
  <c r="D75" i="16"/>
  <c r="J80" i="12"/>
  <c r="K80"/>
  <c r="J108"/>
  <c r="K108"/>
  <c r="J187"/>
  <c r="K187"/>
  <c r="J195"/>
  <c r="K195"/>
  <c r="J203"/>
  <c r="K203"/>
  <c r="K210"/>
  <c r="E72" i="16"/>
  <c r="K179" i="1"/>
  <c r="J186"/>
  <c r="K176"/>
  <c r="J178"/>
  <c r="K121"/>
  <c r="K69"/>
  <c r="K4"/>
  <c r="J19"/>
  <c r="K89"/>
  <c r="K58"/>
  <c r="J68"/>
  <c r="H88"/>
  <c r="D11" i="16"/>
  <c r="H68" i="1"/>
  <c r="D3" i="16"/>
  <c r="H186" i="1"/>
  <c r="J172"/>
  <c r="K172"/>
  <c r="J171"/>
  <c r="K171"/>
  <c r="J168"/>
  <c r="K168"/>
  <c r="J167"/>
  <c r="J125"/>
  <c r="K125"/>
  <c r="J124"/>
  <c r="K124"/>
  <c r="J123"/>
  <c r="K123"/>
  <c r="J122"/>
  <c r="K122"/>
  <c r="H126"/>
  <c r="D10" i="16"/>
  <c r="J119" i="1"/>
  <c r="J112"/>
  <c r="K112"/>
  <c r="J111"/>
  <c r="K111"/>
  <c r="J110"/>
  <c r="K110"/>
  <c r="J109"/>
  <c r="K109"/>
  <c r="J108"/>
  <c r="K108"/>
  <c r="J107"/>
  <c r="K107"/>
  <c r="J106"/>
  <c r="K106"/>
  <c r="J105"/>
  <c r="K105"/>
  <c r="J104"/>
  <c r="K104"/>
  <c r="J103"/>
  <c r="K103"/>
  <c r="J102"/>
  <c r="K102"/>
  <c r="J101"/>
  <c r="K101"/>
  <c r="J100"/>
  <c r="K100"/>
  <c r="J99"/>
  <c r="K99"/>
  <c r="J98"/>
  <c r="K98"/>
  <c r="J97"/>
  <c r="K97"/>
  <c r="J96"/>
  <c r="K96"/>
  <c r="J95"/>
  <c r="K95"/>
  <c r="J94"/>
  <c r="K94"/>
  <c r="J93"/>
  <c r="K93"/>
  <c r="J92"/>
  <c r="K92"/>
  <c r="J91"/>
  <c r="K91"/>
  <c r="J90"/>
  <c r="K90"/>
  <c r="H113"/>
  <c r="D15" i="16"/>
  <c r="J87" i="1"/>
  <c r="K87"/>
  <c r="J86"/>
  <c r="K86"/>
  <c r="J80"/>
  <c r="K80"/>
  <c r="J78"/>
  <c r="K78"/>
  <c r="J77"/>
  <c r="K77"/>
  <c r="J73"/>
  <c r="K73"/>
  <c r="J72"/>
  <c r="K72"/>
  <c r="J71"/>
  <c r="K71"/>
  <c r="J70"/>
  <c r="K70"/>
  <c r="H81"/>
  <c r="D7" i="16"/>
  <c r="J10" i="15"/>
  <c r="K39" i="10"/>
  <c r="K10" i="15"/>
  <c r="K60" i="12"/>
  <c r="K72"/>
  <c r="K93"/>
  <c r="K114"/>
  <c r="J103"/>
  <c r="K103"/>
  <c r="J104"/>
  <c r="K104"/>
  <c r="J115"/>
  <c r="K115"/>
  <c r="J176"/>
  <c r="J177"/>
  <c r="K177"/>
  <c r="J178"/>
  <c r="K178"/>
  <c r="J181"/>
  <c r="K181"/>
  <c r="J19"/>
  <c r="J20"/>
  <c r="K20"/>
  <c r="J21"/>
  <c r="K21"/>
  <c r="J22"/>
  <c r="K22"/>
  <c r="J33"/>
  <c r="J34"/>
  <c r="K34"/>
  <c r="J35"/>
  <c r="K35"/>
  <c r="J36"/>
  <c r="K36"/>
  <c r="J191"/>
  <c r="K191"/>
  <c r="K28" i="5"/>
  <c r="E29" i="16"/>
  <c r="K47" i="4"/>
  <c r="J52"/>
  <c r="K198" i="13"/>
  <c r="J200"/>
  <c r="L60" i="8"/>
  <c r="F48" i="16"/>
  <c r="K60" i="8"/>
  <c r="E48" i="16"/>
  <c r="K35" i="5"/>
  <c r="J39"/>
  <c r="D48" i="16"/>
  <c r="H8" i="15"/>
  <c r="D27"/>
  <c r="K13" i="9"/>
  <c r="J18"/>
  <c r="J25" i="13"/>
  <c r="K25"/>
  <c r="K24"/>
  <c r="K86"/>
  <c r="J98"/>
  <c r="J129"/>
  <c r="K129"/>
  <c r="J38" i="14"/>
  <c r="K4"/>
  <c r="L8" i="7"/>
  <c r="F37" i="16"/>
  <c r="J7" i="7"/>
  <c r="J2" i="12"/>
  <c r="J14" i="7"/>
  <c r="J69" i="9"/>
  <c r="J15" i="7"/>
  <c r="J85" i="1"/>
  <c r="K27" i="4"/>
  <c r="J32"/>
  <c r="L3" i="9"/>
  <c r="F50" i="16"/>
  <c r="K3" i="9"/>
  <c r="E50" i="16"/>
  <c r="L20" i="7"/>
  <c r="F36" i="16"/>
  <c r="K20" i="7"/>
  <c r="E36" i="16"/>
  <c r="K33" i="4"/>
  <c r="J39"/>
  <c r="K12" i="7"/>
  <c r="J13"/>
  <c r="K35" i="10"/>
  <c r="E59" i="16"/>
  <c r="L35" i="10"/>
  <c r="F59" i="16"/>
  <c r="L41" i="9"/>
  <c r="F56" i="16"/>
  <c r="K41" i="9"/>
  <c r="E56" i="16"/>
  <c r="K25" i="7"/>
  <c r="E39" i="16"/>
  <c r="L25" i="7"/>
  <c r="F39" i="16"/>
  <c r="J57" i="1"/>
  <c r="J175" i="12"/>
  <c r="L175"/>
  <c r="F75" i="16"/>
  <c r="L28" i="5"/>
  <c r="F29" i="16"/>
  <c r="L78" i="4"/>
  <c r="F23" i="16"/>
  <c r="K78" i="4"/>
  <c r="E23" i="16"/>
  <c r="L57" i="4"/>
  <c r="F18" i="16"/>
  <c r="K57" i="4"/>
  <c r="E18" i="16"/>
  <c r="L23" i="4"/>
  <c r="F22" i="16"/>
  <c r="K23" i="4"/>
  <c r="E22" i="16"/>
  <c r="K160" i="1"/>
  <c r="E13" i="16"/>
  <c r="L39" i="10"/>
  <c r="L10" i="15"/>
  <c r="J24" i="11"/>
  <c r="L5"/>
  <c r="J210" i="12"/>
  <c r="J89"/>
  <c r="K33" i="9"/>
  <c r="E55" i="16"/>
  <c r="L33" i="9"/>
  <c r="F55" i="16"/>
  <c r="L54" i="9"/>
  <c r="F57" i="16"/>
  <c r="K54" i="9"/>
  <c r="E57" i="16"/>
  <c r="L41" i="8"/>
  <c r="F46" i="16"/>
  <c r="K41" i="8"/>
  <c r="E46" i="16"/>
  <c r="L30" i="1"/>
  <c r="J30" i="12"/>
  <c r="K30"/>
  <c r="K12" i="5"/>
  <c r="E30" i="16"/>
  <c r="L12" i="5"/>
  <c r="F30" i="16"/>
  <c r="D31"/>
  <c r="H69" i="5"/>
  <c r="H6" i="15"/>
  <c r="D24"/>
  <c r="K68" i="5"/>
  <c r="E33" i="16"/>
  <c r="L68" i="5"/>
  <c r="F33" i="16"/>
  <c r="H211" i="12"/>
  <c r="K11" i="8"/>
  <c r="J18"/>
  <c r="J38"/>
  <c r="L56"/>
  <c r="F45" i="16"/>
  <c r="E45"/>
  <c r="H12" i="15"/>
  <c r="D25"/>
  <c r="H187" i="1"/>
  <c r="E8" i="16"/>
  <c r="F8"/>
  <c r="K119" i="1"/>
  <c r="J120"/>
  <c r="K167"/>
  <c r="J174"/>
  <c r="D17" i="16"/>
  <c r="H4" i="15"/>
  <c r="J113" i="1"/>
  <c r="J126"/>
  <c r="K68"/>
  <c r="E3" i="16"/>
  <c r="L68" i="1"/>
  <c r="F3" i="16"/>
  <c r="K19" i="1"/>
  <c r="E4" i="16"/>
  <c r="L19" i="1"/>
  <c r="F4" i="16"/>
  <c r="L178" i="1"/>
  <c r="F6" i="16"/>
  <c r="K178" i="1"/>
  <c r="E6" i="16"/>
  <c r="L186" i="1"/>
  <c r="F17" i="16"/>
  <c r="K186" i="1"/>
  <c r="E17" i="16"/>
  <c r="J81" i="1"/>
  <c r="L210" i="12"/>
  <c r="F72" i="16"/>
  <c r="K33" i="12"/>
  <c r="J54"/>
  <c r="K19"/>
  <c r="K176"/>
  <c r="J202"/>
  <c r="L89"/>
  <c r="F74" i="16"/>
  <c r="K89" i="12"/>
  <c r="E74" i="16"/>
  <c r="L69" i="12"/>
  <c r="F73" i="16"/>
  <c r="E73"/>
  <c r="J133" i="12"/>
  <c r="J106"/>
  <c r="K15" i="7"/>
  <c r="E35" i="16"/>
  <c r="L15" i="7"/>
  <c r="F35" i="16"/>
  <c r="L7" i="7"/>
  <c r="F40" i="16"/>
  <c r="K7" i="7"/>
  <c r="E40" i="16"/>
  <c r="J26" i="7"/>
  <c r="K18" i="9"/>
  <c r="E51" i="16"/>
  <c r="L18" i="9"/>
  <c r="F51" i="16"/>
  <c r="J70" i="9"/>
  <c r="J69" i="5"/>
  <c r="K39"/>
  <c r="E31" i="16"/>
  <c r="L39" i="5"/>
  <c r="F31" i="16"/>
  <c r="K200" i="13"/>
  <c r="J208"/>
  <c r="K52" i="4"/>
  <c r="E25" i="16"/>
  <c r="L52" i="4"/>
  <c r="F25" i="16"/>
  <c r="J83" i="4"/>
  <c r="K14" i="7"/>
  <c r="E34" i="16"/>
  <c r="L14" i="7"/>
  <c r="F34" i="16"/>
  <c r="K85" i="1"/>
  <c r="J88"/>
  <c r="K69" i="9"/>
  <c r="E53" i="16"/>
  <c r="L69" i="9"/>
  <c r="F53" i="16"/>
  <c r="K2" i="12"/>
  <c r="E65" i="16"/>
  <c r="L2" i="12"/>
  <c r="F65" i="16"/>
  <c r="K38" i="14"/>
  <c r="K14" i="15"/>
  <c r="L38" i="14"/>
  <c r="L14" i="15"/>
  <c r="D28"/>
  <c r="H16"/>
  <c r="L57" i="1"/>
  <c r="F16" i="16"/>
  <c r="K57" i="1"/>
  <c r="E16" i="16"/>
  <c r="K13" i="7"/>
  <c r="E38" i="16"/>
  <c r="L13" i="7"/>
  <c r="F38" i="16"/>
  <c r="L32" i="4"/>
  <c r="F26" i="16"/>
  <c r="K32" i="4"/>
  <c r="E26" i="16"/>
  <c r="K39" i="4"/>
  <c r="E21" i="16"/>
  <c r="L39" i="4"/>
  <c r="F21" i="16"/>
  <c r="J11" i="15"/>
  <c r="K24" i="11"/>
  <c r="K11" i="15"/>
  <c r="L24" i="11"/>
  <c r="L38" i="8"/>
  <c r="F44" i="16"/>
  <c r="K38" i="8"/>
  <c r="E44" i="16"/>
  <c r="L18" i="8"/>
  <c r="F47" i="16"/>
  <c r="K18" i="8"/>
  <c r="E47" i="16"/>
  <c r="J61" i="8"/>
  <c r="K81" i="1"/>
  <c r="E7" i="16"/>
  <c r="L81" i="1"/>
  <c r="F7" i="16"/>
  <c r="K113" i="1"/>
  <c r="E15" i="16"/>
  <c r="L113" i="1"/>
  <c r="F15" i="16"/>
  <c r="L126" i="1"/>
  <c r="F10" i="16"/>
  <c r="K126" i="1"/>
  <c r="E10" i="16"/>
  <c r="L174" i="1"/>
  <c r="F14" i="16"/>
  <c r="K174" i="1"/>
  <c r="E14" i="16"/>
  <c r="L120" i="1"/>
  <c r="F9" i="16"/>
  <c r="K120" i="1"/>
  <c r="E9" i="16"/>
  <c r="J211" i="12"/>
  <c r="L211"/>
  <c r="L12" i="15"/>
  <c r="L106" i="12"/>
  <c r="F68" i="16"/>
  <c r="K106" i="12"/>
  <c r="E68" i="16"/>
  <c r="L133" i="12"/>
  <c r="F71" i="16"/>
  <c r="K133" i="12"/>
  <c r="E71" i="16"/>
  <c r="L202" i="12"/>
  <c r="F70" i="16"/>
  <c r="K202" i="12"/>
  <c r="E70" i="16"/>
  <c r="L30" i="12"/>
  <c r="F69" i="16"/>
  <c r="E69"/>
  <c r="L54" i="12"/>
  <c r="F67" i="16"/>
  <c r="K54" i="12"/>
  <c r="E67" i="16"/>
  <c r="K88" i="1"/>
  <c r="E11" i="16"/>
  <c r="L88" i="1"/>
  <c r="F11" i="16"/>
  <c r="J187" i="1"/>
  <c r="L83" i="4"/>
  <c r="L5" i="15"/>
  <c r="J5"/>
  <c r="K83" i="4"/>
  <c r="K5" i="15"/>
  <c r="J6"/>
  <c r="K69" i="5"/>
  <c r="K6" i="15"/>
  <c r="L69" i="5"/>
  <c r="L6" i="15"/>
  <c r="K26" i="7"/>
  <c r="K7" i="15"/>
  <c r="L26" i="7"/>
  <c r="L7" i="15"/>
  <c r="J7"/>
  <c r="K208" i="13"/>
  <c r="J283"/>
  <c r="J9" i="15"/>
  <c r="L70" i="9"/>
  <c r="L9" i="15"/>
  <c r="K70" i="9"/>
  <c r="K9" i="15"/>
  <c r="J8"/>
  <c r="K61" i="8"/>
  <c r="K8" i="15"/>
  <c r="L61" i="8"/>
  <c r="L8" i="15"/>
  <c r="J12"/>
  <c r="K211" i="12"/>
  <c r="K12" i="15"/>
  <c r="K187" i="1"/>
  <c r="K4" i="15"/>
  <c r="K16"/>
  <c r="J4"/>
  <c r="J16"/>
  <c r="L187" i="1"/>
  <c r="L4" i="15"/>
  <c r="J13"/>
  <c r="K283" i="13"/>
  <c r="K13" i="15"/>
</calcChain>
</file>

<file path=xl/sharedStrings.xml><?xml version="1.0" encoding="utf-8"?>
<sst xmlns="http://schemas.openxmlformats.org/spreadsheetml/2006/main" count="4240" uniqueCount="1000">
  <si>
    <t xml:space="preserve">Tiesu administrācijā 2009.gadā  veiktas strukturālās reformas, kā rezultātā optimizējot izmaksas  rajonu (pilsētu) tiesu administratīvās rajona tiesas, zemesgrāmatu nodaļu, apgabaltiesu un administratīvās apgabaltiesas organizatoriskā vadībā un centralizētā materiāltehniskā nodrošinošā. Samazinot finanšu resursus var tikt apdraudēta centralizēta tiesu un zemesgrāmatu nodaļu nodrošināšana ar darbam nepieciešamiem materiāliem un tehniskajiem resursiem. </t>
  </si>
  <si>
    <t xml:space="preserve">Attiecībā uz ziņojuma 5. punktā ( 36.lpp) sniegto priekšlikumu par Zemesgrāmatu un Valsts zemes dienesta apvienošanu vienotā iestādē, norādām, ka šis jautājums Ministru kabinetā jau ir izdebatēts, apstiprinot Tiesu iekārtas attīstības pamatnostādnes 2009. – 2015.gadam. Ministru kabinets, izvērtējot šo jautājumu, jau ir nolēmis, ka Zemesgrāmata ir un paliek tiesu sistēmas sastāvdaļa. Ziņojumā piedāvātā reforma nozīmētu lietu tiesību sistēmas pilnīgu pārveidošanu.
Izsakām nožēlu par to, ka funkciju izvērtēšanas grupas ziņojumā nav atspoguļoti funkciju audita un funkciju izvērtēšanas grupās izdiskutētie Tieslietu ministrijas priekšlikumi, piemēram attiecībā uz Zemesgrāmatu tiesnešu statusa maiņu, tiem kļūstot par vispārējās jurisdikcijas tiesnešiem, tādejādi optimāli izmantojot tiesu sistēmas iekšējos resursus, atslogojot vispārējas jurisdikcijas tiesu darbu, samazinot lietu izskatīšanas termiņus utt.
Tieslietu ministrija piekrīt nepieciešamībai nodrošināt informācijas sistēmu integrēšanu un tas ir virziens, kurā tā aktīvi strādā. IS sistēmu integrēšanas nodrošināšanai nav nepieciešama iestāžu apvienošana. 
Tiesu administrācijā 2009.gadā  veiktas strukturālās reformas, samazinot iestādes uzturēšanas izdevumus, līdz ar to turpmāka finanšu līdzekļu samazināšana valsts vienotās datorizētās zemesgrāmatas organizatoriskā un tehniskā uzturēšanā var apdraudēt  valsts vienotās datorizētās zemesgrāmatas un tās programmnodrošinājuma funkcionēšana. 
Papildus skat. Tieslietu ministrijas sniegtos komentārus par Funkciju audita ziņojumu komersantu uzraudzības jomā. </t>
  </si>
  <si>
    <t>Rīgas Nacionālā zooloģiskā dārza darbības nodrošināšana</t>
  </si>
  <si>
    <t>Aprēķinātais samazinājums 70% apmērā ir pretrunā ar Darba grupas tikšanās reizē izteikto viedokli par Vides aizsardzības fonda līdzekļu procentuālo piesaisti dabas resursa nodoklim.</t>
  </si>
  <si>
    <t xml:space="preserve">Funkcijā ietilpst trīs svarīgi valsts drošības un aizsardzības uzdevumi , proti, vispārējo meterioloģisko prognožu sagatavošana atbilstoši Civilās aizsardzības plānam, informācijas apstrāde un sagatavošana atbilstoši VUGD un Valsts policijas standartam un ziņošana ārkārtas situācijās. Mūsuprāt , piemērojams K=1. </t>
  </si>
  <si>
    <r>
      <rPr>
        <b/>
        <sz val="16"/>
        <color indexed="10"/>
        <rFont val="Arial Narrow"/>
        <family val="2"/>
        <charset val="186"/>
      </rPr>
      <t>RAPLM neatbalsta atšķirīgu pieeju</t>
    </r>
    <r>
      <rPr>
        <sz val="16"/>
        <color indexed="8"/>
        <rFont val="Arial Narrow"/>
        <family val="2"/>
        <charset val="186"/>
      </rPr>
      <t xml:space="preserve"> padotības iestāšu vispārējā atbalsta funkciju finansējuma samazinājumam.</t>
    </r>
  </si>
  <si>
    <r>
      <rPr>
        <b/>
        <sz val="16"/>
        <color indexed="10"/>
        <rFont val="Arial Narrow"/>
        <family val="2"/>
        <charset val="186"/>
      </rPr>
      <t xml:space="preserve">RAPLM nevar atbalstīt </t>
    </r>
    <r>
      <rPr>
        <sz val="16"/>
        <color indexed="8"/>
        <rFont val="Arial Narrow"/>
        <family val="2"/>
        <charset val="186"/>
      </rPr>
      <t xml:space="preserve"> samazinājumu, jo  tā ir Latvijas dalības maksa VASAB sekretariāta darbības nodrošināšanai, kas saskaņā ar starpvaldību lēmumu finansējas no dalībvalstu iemaksām</t>
    </r>
  </si>
  <si>
    <r>
      <rPr>
        <b/>
        <sz val="16"/>
        <color indexed="10"/>
        <rFont val="Arial Narrow"/>
        <family val="2"/>
        <charset val="186"/>
      </rPr>
      <t>RAPLM neatbalsta atšķirīgu pieeju</t>
    </r>
    <r>
      <rPr>
        <sz val="16"/>
        <color indexed="8"/>
        <rFont val="Arial Narrow"/>
        <family val="2"/>
        <charset val="186"/>
      </rPr>
      <t xml:space="preserve">  finansējuma samazinājumam padotības iestāžu pamatfunkciju nodrošināšanai. </t>
    </r>
  </si>
  <si>
    <r>
      <rPr>
        <b/>
        <sz val="16"/>
        <color indexed="10"/>
        <rFont val="Arial Narrow"/>
        <family val="2"/>
        <charset val="186"/>
      </rPr>
      <t>RAPLM neatbalsta atšķirīgu pieeju</t>
    </r>
    <r>
      <rPr>
        <sz val="16"/>
        <color indexed="8"/>
        <rFont val="Arial Narrow"/>
        <family val="2"/>
        <charset val="186"/>
      </rPr>
      <t xml:space="preserve">  finansējuma samazinājumam padotības iestāžu pamatfunkciju nodrošināšanai. Funkcija 2011. un turpmākajos gados pamatā ir vērsta uz ES fondu, uc. ārvalstu atbalsta instrumentu ieviešanu</t>
    </r>
  </si>
  <si>
    <r>
      <rPr>
        <b/>
        <sz val="14"/>
        <color indexed="10"/>
        <rFont val="Calibri"/>
        <family val="2"/>
        <charset val="186"/>
      </rPr>
      <t>Priekšlikums nav atbalstāms.</t>
    </r>
    <r>
      <rPr>
        <sz val="14"/>
        <color indexed="8"/>
        <rFont val="Calibri"/>
        <family val="2"/>
        <charset val="186"/>
      </rPr>
      <t xml:space="preserve">
1. Lauku atbalsta dienestam un Lauksaimniecības datu centram ir atšķirīgas funkcijas un administrēšanas mehānismi;
2. LAD un LDC IT sistēmas ir veidotas uz atšķirīgām platformām. 
Līdz ar to,  pēc pieredzes, varam teikt ka apvienošanas izmaksas varētu būt nesamērīgi lielākas ar paredzamo ietaupījumu, lai izveidotu jaunu administrēšanas mehānismu atbilstoši katrai iestādei deleģētajām funkcijām un savienotu IT sistēmas, lai tās nodrošinātu nepieciešamās informācijas uzkrāšanu administrēšanas funkciju nodrošināšanai. 
Plānoto administratīvo funkciju samazināšana  tiks  īstenota veidojot jaunu administratīvo daļu, kas neizbēgami būs saistīta ar darbinieku atlaišanu, kas attiecīgi ietver sevī  atlaišanas pabalstu izmaksas, līdz ar to plānotie budžeta ietaupījumi 0,02 milj. apmērā  tiks izmaksāti šajos pabalstos un reālas budžeta ekonomijas nebūs.
</t>
    </r>
  </si>
  <si>
    <t>Ministriju viedokļu kopsavilkums</t>
  </si>
  <si>
    <r>
      <rPr>
        <b/>
        <sz val="14"/>
        <color indexed="10"/>
        <rFont val="Calibri"/>
        <family val="2"/>
        <charset val="186"/>
      </rPr>
      <t>RAPLM nevar atbalstīt</t>
    </r>
    <r>
      <rPr>
        <sz val="14"/>
        <color indexed="8"/>
        <rFont val="Calibri"/>
        <family val="2"/>
        <charset val="186"/>
      </rPr>
      <t xml:space="preserve"> zemes politikas funkcijas nodošanu institūcijai (Tieslietu ministrijai), kas realizē pamatā tieslietu politiku, savukārt zemes reformai, kas ir Tieslietu ministrijas kompetencē, jānoslēdzas 2011.gadā, līdz ar to beigsies Tieslietu ministrijas kompetence. Savukārt, zemes politikas, kā vienu no attīstības plānošanas politikām, izstrādi ir jāturpina RAPLM, kas koordinē attīstības plānošanas jautājumus, tai skaitā reģionālo attīstību un telpisko plānošanu, ar kurām cieši saistīti zemes politikas jautājumi </t>
    </r>
  </si>
  <si>
    <r>
      <rPr>
        <b/>
        <sz val="14"/>
        <color indexed="10"/>
        <rFont val="Calibri"/>
        <family val="2"/>
        <charset val="186"/>
      </rPr>
      <t>RAPLM nevar atbalstīt</t>
    </r>
    <r>
      <rPr>
        <sz val="14"/>
        <color indexed="8"/>
        <rFont val="Calibri"/>
        <family val="2"/>
        <charset val="186"/>
      </rPr>
      <t xml:space="preserve"> mērķdotācijas vietējo pašvaldību teritorijas plānojumu un to grozījumu izstrādei 50% samazināšanu (funkcija 459), jo plānotais finansējums ir paredzēts uzņemto saistību apmaksai un nav domāts jauno mērķdotāciju piešķiršanai kopējais funkcijas apjoms ir 82 tūkst.Ls). Veršu uzmanību uz kļūdu, kas ir ieviesusies ziņojuma 4.nodaļā, priekšlikumā par RAPLM funkcijas 459, kas saistīta ar mērķdotāciju vietējo pašvaldību teritorijas plānojumu un to grozījumu izstrādei, kļūdaini piesauktas arī RAPLM funkcijas (463, 464 un 465), kas saistītas ar valsts un reģionālās attīstības plānošanu, kā arī ar pašvaldību sistēmas attīstību, - paredzot pārtraukt šo funkciju finansēšanu no valsts budžeta, nepieciešamos izdevumus sedzot no pašvaldības budžetiem. No minētā, secināms, ka šīs RAPLM funkcijas, faktiski ir pārtraucamas.                            RAPLM nevar atbalstīt 50 % funkciju samazinājumu, kas saistītas ar valsts un reģionālās attīstības plānošanu, kā arī ar pašvaldību sistēmas attīstību:
- Ziņojumā nav pamatots šo funkciju 50 % samazinājums.
- Viena no galvenajām strukturālām reformām ir vienas pieturas aģentūru principa ieviešana. Rada neizpratni un nav pieņemams, ka vienas pieturas aģentūras principa ieviešanas pašvaldībās koordinācijas funkcijai ir noņemts 50% finansējums.
- Funkciju vērtēšanas procesa II posms bija publiski atklāts un šajā posmā padziļināti tika vērtētas funkcijas, kas pārklājas ar citām ministrijām. RAPLM funkcijas šādā kontekstā netika izskatītas</t>
    </r>
  </si>
  <si>
    <r>
      <rPr>
        <b/>
        <sz val="14"/>
        <color indexed="10"/>
        <rFont val="Calibri"/>
        <family val="2"/>
        <charset val="186"/>
      </rPr>
      <t xml:space="preserve">RAPLM nevar atbalstīt </t>
    </r>
    <r>
      <rPr>
        <sz val="14"/>
        <color indexed="8"/>
        <rFont val="Calibri"/>
        <family val="2"/>
        <charset val="186"/>
      </rPr>
      <t>50 % funkciju samazinājumu. Šāds samazinājums sagraus reģionālo vietējās nozīmes maršrutu tīklus, kas liegs iedzīvotājiem iespēju nokļūt līdz darba vietai, saņemt valsts un pašvaldību pakalpojumus , kā rezultātā tiks veicināta iedzīvotāju aizplūšana no lauku teritorijām un no valsts, kas savukārt būtiski ietekmēs reģionu vienmērīgu attīstību. RAPLM uzskata, ka, koncentrējot attiecīgās funkcijas izpildi vienā valsts iestādē, sabiedriskā transporta pakalpojumi tiks attālināti no vietējiem iedzīvotājiem, netiks izvērtētas vietējo iedzīvotāju vajadzības valsts un pašvaldību sniegto pakalpojumu saņemšanā, netiks veiktas operatīvas un rezultatīvas izmaiņas reģionālo vietējās nozīmes maršrutu tīklā atkarībā no iedzīvotāju plūsmas un vajadzībām, ievērojami samazināsies pakalpojumu sniegšanas kvalitāte un ekonomiskā efektivitāte, kā arī sadārdzināsies pakalpojumu sniegšanas izmaksas. Līdz ar to arī turpmāk attiecīgo funkciju pašvaldību un vietējo iedzīvotāju interesēs saskaņā ar subsidiaritātes principu visefektīvāk var nodrošināt plānošanas reģioni</t>
    </r>
  </si>
  <si>
    <t>Ņemot vērā ekonomisko situāciju un straujo maksātnespējas procesu skaita pieaugumu - sākot ar 2009.gada martu ierosināto maksātnespējas procesa lietu skaits ir stabili augsts, uzskatām, ka finansējuma samazinājums MNA tai noteikto funkciju īstenošanai šobrīd nav pamatots un nav iespējams. Uzskatām, ka MNA funkcijas un to īstenošana ir prioritāte un finansējuma samazināšana būtiski ietekmēs MNA funkciju efektīvu īstenošanu. 
Vēršam uzmanību, ka Valsts prezidents 2010.gada 6.augustā ir izsludinājis jauno Maksātnespējas likumu, kurš stāsies spēkā 2010.gada 1.novembrī. No jaunā Maksātnespējas likuma izriet, ka MNA ir jānodrošina tiesiskās aizsardzības procesa un maksātnespējas procesa uzraudzību, kontrolējot administratoru darbību tiesiskās aizsardzības procesā un maksātnespējas procesā, kā arī izskatot sūdzības par administratora rīcību. Jaunā likuma pamatā ir apstāklis, ka administratori, kuriem ir jānodrošina efektīva un likumīga tiesiskās aizsardzības procesa un maksātnespējas procesa gaita, ir piešķirtas lielākas tiesības procesu vadīšanā un mantās realizācijā. Līdz ar to jaunā Maksātnespējas likuma efektīvai ieviešana ir būtiski saistīta ar MNA spējām uzraudzīt administratoru darbību, nodrošināt nejaušības principu to izvēlē un nodrošināt to darbības likumību, vienlaikus MNA ir jāspēj kontrolēt valsts līdzekļu, piešķirto naudas līdzekļu maksātnespējas procesa izmaksu segšanai un darbinieku prasījumu apmierināšanai atmaksu, pēc iespējas vairāk atgūstot valsts budžetā atgriežamos līdzekļus. Finansējuma nesamazināšana ir būtiska  MNA, lai nodrošinātu tādas sociāli svarīgas grupas interešu aizstāvību kā maksātnespējīgo uzņēmumu darbinieki, jo īpaši šajos grūtajos ekonomiskajos apstākļos. MNA ir svarīgi savlaicīgi izskatīt un apmierināt darbinieku prasījumus darba devēja maksātnespējas gadījumā, tādējādi mazinot maksātnespējas radītās sociālās sekas. Turklāt minēto uzdevumu izpilde izriet no starptautiskajām saistībām, jo funkcija izriet no Eiropas Parlamenta un Padomes 2008.gada 22.oktobra direktīvas 2008/94/EK par darba ņēmēju aizsardzību to darba devēja maksātnespējas gadījumā. 
Papildus vēlamies norādīt, ka, lai arī mēs apzināmies, ka turpmāki finansējuma samazinājumi nav pieļaujami MNA gadījumā, vēršam uzmanību, ka pamatotāku argumentāciju nav iespējams sagatavot, ievērojot apstākli, ka tabulā norādītie finanšu samazinājumi nav atšifrēti.</t>
  </si>
  <si>
    <t xml:space="preserve">Ziņojuma 3.2.2. sadaļā „Funkciju kopa – Sabiedriskā kārtība, drošība un aizsardzība” minētā informācija nav pilnīga, jo tajā atspoguļoto institūciju uzskaitījumā nav minēts Valsts probācijas dienests, kura galvenais uzdevums, līdzīgi kā Ieslodzījuma vietu pārvaldei, ir tiesas spriedumā noteikto kriminālsodu izpilde.  Piemēram, tiesu darbības statistika  rāda, ka 2009.gadā 4167 personas notiesātas ar brīvības atņemšanu nosacīti (dati no Tiesu informācijas sistēmas). Visas šīs personas atbilstoši Latvijas Sodu izpildes kodeksā noteiktajam nonāk Valsts probācijas dienesta uzraudzībā. 3030 personas 2009.gadā tika notiesātas ar kriminālsodu – piespiedu darbs. Arī šīs personas ir probācijas klienti. Tāpat par probācijas klientiem kļūst nosacīti pirms termiņa no brīvības atņemšanas soda atbrīvotās personas (saskaņā ar Ieslodzījuma vietu pārvaldes 2009.gada publiskā pārskata datiem 2009.gadā tās bija 600 personas) un citas personas, kuras atbilstoši normatīvajos aktos noteiktajam notiesājoša sprieduma rezultātā kļūst par Valsts probācijas dienesta klientiem. Līdz ar to Valsts probācijas dienests īsteno būtiskas funkcijas, kas līdzīgi kā Ieslodzījuma vietu pārvaldes vai Valsts policijas veiktā darbība nodrošina sabiedrības drošību un kārtību. 
Vienlaikus vēršam uzmanību uz to, ka šā ziņojuma 3.2.2.sadaļā ietvertas gandrīz visas Latvijā noteiktās  kriminālsodu izpildes institūcijas, piemēram, Valsts policija (izpilda kriminālsodu – policijas kontrole), Valsts robežsardze (izpilda kriminālsodu – izraidīšana no Latvijas Republikas). Ņemot vērā minēto, nav pamatota Valsts probācijas dienesta neiekļaušana sadaļā „Funkciju kopa – Sabiedriskā kārtība, drošība un aizsardzība”, ja tajā ietverta Ieslodzījuma vietu pārvalde, Valsts policija un Valsts robežsardze.
Vēršam uzmanību uz to, ka šādu, nepamatotu samazinājumu īstenošana nav pieļaujama, sevišķi samazinājums personu, kas nosacīti notiesātas vai nosacīti pirms termiņa atbrīvotas no brīvības atņemšanas iestādēm uzraudzības funkcijā, jo šī ir probācijas klientu grupa, kas uzrāda vislielākos atkārtota noziedzīga nodarījuma riskus un nav pieļaujama viņu uzraudzības apjoma samazināšana. Samazinot pieejamo budžetu šīs funkcijas izpildei, pasliktināsies šīs klientu grupas recidīva rādītāji, sabiedrības drošība kopumā. Tāpat tas prognozējams visās pārējās funkcijās. papildus informēju, ka recidīva pieaugumam ir negatīva ietekme gan uz sabiedrības drošību kopumā, gan tautsaimniecības kopējo attīstību (cietušo veselības aprūpes izdevumi, darba kavējumi, neiegūtie nodokļi nāves gadījumā, līdzekļi, kas jāvelta vainīgo notiesāšanai un soda izciešanai u.tml.).
Lemjot par turpmākiem samazinājumiem šīs funkciju grupas, jāpieņem lēmums par atteikšanos no kādas funkcijas veikšanas vispār. Jau patreiz veiktie samazinājumi neļauj veikt probācijas funkciju izpildi atbilstošā līmenī. </t>
  </si>
  <si>
    <t>Ņemot vērā, ka nacionālie normatīvie akti paredz LDC jaunas  papildus funkcijas,  esošā finansējuma ietvaros, būtu lietderīgi saglabāt  LDC finansējumu 2010.gada budžeta robežās un to nesamazināt.
 Papildus veicamie darbi: 1. Lopbarības ražotāju reģistra uzturēšana;
                                                  2.Bioloģisko saimniecību reģistra uzturēšana;
                                                  3. Piena kvalitātes sistēmas reģistra uzturēšana;
                                                  4. Cirkus dzīvnieku reģistra izveide un uzturēšana;
                                                  5. Liemeņu klasifikācija un cenu ziņošana;
                                                  6. Sertificēto personu reģistra uzturēšana;
                                                  7. Virspārraudzības nodrošināšana;
                                                  8.  VPA projekta realizēšana.
Finansējuma samazināšanas rezultātā daļa izmaksu institūcijas būs spiestas pārnest uz biznesa vidi.</t>
  </si>
  <si>
    <t>Funkcija nav samazināma, jo tiek finansēta tikai no ieņēmumiem no maksas pakalpojumiem. Papildus tiek iekasētas valsts nodevas 2009.gadā 0,12milj.Ls, 2010.gadā uz 1.sept 0,07 milj.Ls, 2011.gadā plānots 0,1 milj.Ls.</t>
  </si>
  <si>
    <t>Budžeta samazinājums negatīvi ietekmēs augkopības nozari, jo funkcijas rādītāji nav būtiski  samazinājušies, kas norāda uz to, ka augkopības jomā ražošana būtiski nesamazinās. Nav samazinājies augkopības produkcijas eksports. Budžeta samazinājuma gadījumā, pārbaužu savlaicīgas neveikšanas dēļ,  eksportētāji var novirzīt kravas caur  citām valstīm. Nāca klāt jauni uzdevumi, kuru neveikšana ietekmēs mūsu  zemnieku konkurētspēju un meža nozari - augu  aizsardzības līdzekļu izvērtēšana un reģistrācija Baltijas-Ziemeļu zonas ietvaros, savstarpējās atbilstības kontrole augu aizsardzības jomā, integrētās augu aizsardzības ieviešana un priežu koksnes nematodes konstatēšanai jāpalielina uzraudzība. Šīs jaunās funkcijas jāveic esošā finansējuma ietvaros.</t>
  </si>
  <si>
    <t xml:space="preserve">Attiecībā uz FIDG izteiktajiem priekšlikumiem finansējuma samazināšanai NVA kapacitātei, LM stingri iebilst pret samazinājumu šajā jomā, jo LM ir analizējusi arī citu valstu pieredzi ievērojama apmēra krīžu pārvarēšanā un konsultējusies ar šo valstu pārstāvjiem, kas ir uzsvēruši, ka viens no būtiskiem faktoriem bezdarba samazināšanai, ekonomiskā potenciāla paaugstināšanai un strukturālā bezdarba riska mazināšanai ir efektīva publisko nodarbinātības dienestu darbība, jo īpaši - regulārs kontakts ar klientu, individuāls atbalsts, atbilstošāko pasākumu piemeklēšana sadarbībā ar klientu, kā arī regulāra darba meklēšanas procesa uzraudzība, ko pašreiz īsteno Nodarbinātības valsts aģentūra. Samazinājums šajā jomā atstās nelabvēlīgu ietekmi uz situāciju darba tirgū ne tikai īstermiņa, bet arī ilgtermiņā. </t>
  </si>
  <si>
    <t>Eiropas Darba drošības un veselības aģentūras nacionālā kontaktpunkta izveidošana ir paredzēta Padomes Regulā Nr.2062/94 (1994. gada 18. jūlijs), ar ko izveido Eiropas Aģentūru drošībai un veselības aizsardzībai darbā, lai nodrošinātu informācijas apriti un izplatīšanu par darba aizsardzības jautājumiem. Kontaktpunkts nodrošina Eiropas kampaņu drošībai un veselības aizsardzībai darbā un Eiropas Nedēļas aktivitāšu norisi Latvijā, kuras ietvaros tiek organizēts arī Labās prakses balvas konkurss. Kontaktpunkta pārstāvji piedalās regulārās Eiropas Darba drošības un veselības aizsardzības aģentūras rīkotajās sanāksmēs, tādejādi nodrošinot Latvijai iespēju ietekmēt Eiropas kampaņu tematiku izvēli un Eiropas Kopienas darba aizsardzības plānošanas dokumentu izstrādi. Viens no kontaktpunkta darbības virzieniem ir interneta mājas lapas veidošana, kurā ir iegūstama visplašākā informācija par darba drošību un veselības aizsardzību Latvijā, līdzīgi kā tas ir pārējās ES dalībvalstīs. Samazinot finansējumu kontaktpunkta darbības nodrošināšanai, tiks apdraudēta kontaktpunkta darbība, kas ir pretrunā ar Regulas Nr.2062/94 prasībām. Netiks nodrošināta informācijas apmaiņa Eiropas Savienības līmenī, kā arī darbinieki un darba devēji Latvijā nesaņems aktuālu un izsmeļošu informāciju par darba aizsardzību, tiks kavēta darba aizsardzības labās prakses izplatība uzņēmumos, kā rezultātā var pasliktināties situācijas darba aizsardzības jomā un palielināties nelaimes gadījumu un arodslimību skaits. Ņemot vērā, ka Latvijas Republika neveic dalības maksas aprēķinu, uzskatām, ka šīs funkcijas izpildei nav piemērojams procentuālā koeficienta samazinājums</t>
  </si>
  <si>
    <t xml:space="preserve">Pirmkārt, būtu norādāms, ka bibliotēkas uzturēšanas izdevumi tiek segti no valsts nodevu iemaksām par Patentu valdes sniegtajiem pakalpojumiem. Patentu tehniskā bibliotēka ne tikai uzkrāj patentu informāciju un tehnisko uzziņu literatūru, bet arī veic sabiedrības informēšanas funkcijas rūpnieciskā īpašuma jomā, nodrošinot lasītājiem krājumā esošās informācijas publisku pieejamību un attīstot pakalpojumus e-vidē. Institūcija pašlaik tiek pārorientēta par inovāciju atbalsta centru un attīsta pakalpojumus, kuri atbalsta patentu pirmspieteikuma fāzi. Viena no PTB prioritātēm ir sabiedrības informēšana un izglītošana par rūpnieciskā īpašuma aizsardzības objektiem un aktualitātēm šajā jomā, tādējādi veicinot inovāciju un rūpniecības attīstību. 76% no nacionālajiem patentu pieteikumiem tiek iesniegti izmantojot bibliotēkas krājumu un speciālistu intelektuālo potenciālu. Līdz ar to līdzekļu samazināšana negatīvi ietekmēs inovāciju un pētniecības attīstību, ierobežos rūpniecības (jaunu produktu un tehnoloģiju izstrādi un ieviešanu) attīstību.
Tāpat norādām, ka Funkciju izvēšanas  grupa izstrādājot savus priekšlikumus nav ņēmusi vērā Tieslietu ministrijas piedāvājumu par PV bibliotēkas krājumu nodošanu Latvijas nacionālajai bibliotēkai. Informējam, ka jau notikušas sarunas ar Kultūras ministriju, kurās panākta vienošanās par PV bibliotēkas krājumu sadalīšanu un nodošanu LNB. Finanšu ietaupījums saistībā ar šo vērtējams vidējā termiņā, jo īstermiņā radīsies papildu izdevumi saistībā ar krājumu revidēšanu un pārvietošanu. </t>
  </si>
  <si>
    <r>
      <rPr>
        <b/>
        <sz val="15"/>
        <color indexed="10"/>
        <rFont val="Arial Narrow"/>
        <family val="2"/>
        <charset val="186"/>
      </rPr>
      <t>Priekšlikumi fiskālajai konsolidācijai nav īstenojami</t>
    </r>
    <r>
      <rPr>
        <sz val="15"/>
        <color indexed="8"/>
        <rFont val="Arial Narrow"/>
        <family val="2"/>
        <charset val="186"/>
      </rPr>
      <t>, jo šādas samazināšanas seku negatīvais efekts (t.sk, finansiālais) vairākkārt pārsniegtu šķietamo ieguvumu.  Samazinot PVD īstenotajai pārtikas aprites un veterinārajai valsts uzraudzībai paredzētos resursus, var prognozēt negatīvu seku kopumu, kurš būtiski apdraudēs ne tikai Latvijas kā ES dalībvalsts saistības un pienākumus, bet arī negatīvi ietekmēs Latvijas ekonomikas attīstību, t.sk. tirdzniecību un ārējo tirgu apgūšanu, iedzīvotāju saslimstību ar pārtikas izraisītām, kā arī dzīvniekiem un cilvēkiem kopīgām infekcijas slimībām. Pašreizējos apstākļos ļoti negatīvi ir jāvērtē fiskālās konsolidācijas seku ietekme uz valsts ekonomiku un sociālajiem procesiem.
Fiskālās konsolidācijas prognozējamā negatīvā ietekme uz VALSTS EKONOMIKU: 
1. Valsts ekonomiskajai attīstībai nepieciešamo procesu kavēšana, jo nepietiekamo resursu dēļ tiks apšaubīta PVD kā ES vienas no kompetentajām iestādēm kompetence un spēja nodrošināt adekvātu oficiālo kontroli visos pārtikas aprites posmos. Šādos apstākļos ES dalībvalstu, kā arī trešo valstu kompetentas iestādes neakceptēs Latvijas sniegtās garantijas pārtikas drošumam. Tiks apturēts Latvijas izcelsmes produktu eksports (t.sk. uz Krievijas Federāciju) un tirdzniecība ES iekšējā tirgū.
2. Nepietiekami efektīvas valsts veterinārās uzraudzības dēļ (jau tagad inspekciju skaits ir samazināts par vairāk kā 45%, dzīvnieku infekcijas slimību uzraudzībai finansējums samazināts par 400 000 LVL) nevarētu tikt apliecināts nepieciešamais dzīvnieku veselības statuss un, atbilstoši tam - nepieciešamās garantijas Latvijas dzīvnieku izcelsmes produktu un izejvielu atbilstības noteiktajām prasībām un, līdz ar to, konkurētspēja iekšējā un ārējā tirgū.
3. Tiktu apdraudēts līdz šim pasludinātais un atzītais Latvijas valsts kā labvēlīgas teritorijas statuss ekonomiskām, t.sk. tirdznieciskām u.c. aktivitātēm.
4. Netiktu izpildīta obligāta prasība par Latvijas robežkontroli kā mehānismu ES teritorijas pasargāšanai no nekvalitatīvām un nekaitīguma prasībām neatbilstošu preču ievešanas.  Ņemot vērā, ka  importa un tranzīta kravu kontrole uz robežas ir maksas pakalpojums, valsts kase zaudēs ieņēmumus,  ja tiks samazināts kontroles punktu darba laiks vai tie tiek slēgti vispār. Kravu plūsma novirzīsies uz kaimiņvalstīm ar visām no tā izrietošajām sociāli-ekonomiskajām sekām.
Fiskālās konsolidācijas prognozējamā negatīvā ietekme uz SOCIĀLAJIEM PROCESIEM, t.sk. IEDZĪVOTĀJU VESELĪBU: 
PVD samazināto resursu ietekmē samazināsies pārtikas uzņēmumu kontroles biežums, netiks savlaicīgi konstatēti normatīvo aktu prasību pārkāpumi, kā arī negodīga komercprakse, kas savukārt negatīvi ietekmēs pārtikas produktu kvalitāti un nekaitīgumu un tādejādi veicinās pārtikas izraisīto saslimšanu pieaugumu valstī, par ko liecina pēdējo 2 gadu valsts uzraudzības dati (2009. gadā pārtikas izraisīto saslimšanu grupveida gadījumu skaits pieaudzis par 64,7 %; par 20,8 % ir palielinājies PVD saņemto patērētāju sūdzību skaits, galvenokārt par produktu kvalitāti un to derīguma termiņiem.
Turpmākais resursu samazinājums veicinās šo bīstamo tendenču pastiprināšanos, jo būs apdraudēta PVD spēja operatīvi un adekvāti apkarot šo tendenču attīstību, t.sk. pēdējā laikā ir parādījusies tendence ievest valstī izplatīšanai nederīgu pārtiku.
Vairāki priekšlikumi fiskālās konsolidācijas paketē 2011.gada budžeta apropriācijai ir nepārdomāti, jo:
• Apropriācijas samazinājumu maksas pakalpojumiem, maksai par uzraudzību un kontroli nevar kompensēt ar dotāciju, jo šādas kompensācijas rezultātā nevar iegūt plānotos ieņēmumus. 
• Apropriācijas samazinājums Pārtikas un nepārtikas preču, veterinārās un fitosanitārās robežkontroles funkcijai ir pretrunā ar  Ministru kabineta 2007.gada 20.februāra protokollēmumiem (prot. Nr.14, 44.§) par robežkontroles punktu modernizācijas un attīstības plāniem.
• PVD ir deleģētas funkcijas un vairākas tiks deleģētas no 2011.gada, izpildei nepiešķirot finansējumu, līdz ar to nav pamatota apropriācijas samazināšana.
• Vairākas deleģētās funkcijas finansējuma trūkuma dēļ nav atvalstiskotas. 
No 2010.gadā uzliktas  vai no 2011.gada plānots deleģēt funkcijas, kuru izpildei nav piešķirts finansējums un par kuru veikšanu netiek iekasēti maksas pakalpojumi:
1. Mājputnu gaļas tirdzniecības standartu kontrole t.sk. ūdens daudzuma kontrole putnu gaļā;
2. Materiālu un priekšmetu, kas nonāk saskarē ar pārtiku, ražošanas un izplatīšanas uzņēmumu uzraudzība un kontrole;
3. Zāļu lieltirgotavu uzraudzība saistībā ar veterināro zāļu apriti; 
4. Rīcība gadījumos, kad pasta komersants atver pasta sūtījumus, izņem no pasta sūtījumiem pārsūtīšanai aizliegtus dzīvniekus.</t>
    </r>
  </si>
  <si>
    <t>LM neatbalsta samazinājumu 616 500 Ls apmērā aktīvajiem darba tirgus politikas pasākumiem (tiek finansēti nodarbinātības speciālā budžeta ietvaros). Nodarbinātības speciālā budžeta līdzekļi, kas  2011.gada bāzē plānoti 6,165 miljoni latu apmērā ir paredzēti 2010.gadā iesāktu apmācību turpināšanai 2011.gadā ( 2010.gada pārejošo finanšu saistību segšanai), kā arī tādu pasākumu īstenošanai, kas nevar tikt īstenoti par Eiropas Sociālā fonda līdzekļiem, tomēr tie ir būtiski integrācijas politikas kontekstā (valsts valodas apmācība un valsts valodas apliecības piešķiršana), kā arī attiecībā uz neliela apmēra mikrouzņēmējdarbības attīstīšanu (Koncepcijas par mikrouzņēmumu atbalsta pasākumiem ietvaros), gan attiecībā uz starptautisko partneru (aizdevēju) rekomendācijām). Samazinot finansējumu minētajai funkcijai palielināsies rinda uz atsevišķiem aktīvajiem nodarbinātības pasākumiem (pieprasījumā jau šobrīd pārsniedz pakalpojuma sniegšanas iespējas). Jāatzīmē, ka finansējuma samazinājums šai funkcijai ir arī pretrunā ar  Eiropas Komisijas un Latvijas Republikas Saprašanās memorandā (trešais papildinājums 20.07.2010.) noteikto attiecībā uz  darba tirgus politikas  jomu: "Jebkuri papildu ieņēmumi vai ietaupījumi attiecībā pret deficīta mērķiem ir jāizmanto, lai sasniegtu budžeta deficītu, kas zemāks par plānoto, vai, apspriežoties ar EK un SVF, lai paātrinātu ES fondu apguvi noteikto budžeta deficīta mērķu ietvaros, vai lai palielinātu finansējumu aktīvās nodarbinātības un sociālā drošības tīkla pasākumiem. (....)".</t>
  </si>
  <si>
    <t>Darba aizsardzība, atbalsts sporta veterāniem, valsts budžeta transferts,</t>
  </si>
  <si>
    <t xml:space="preserve">Saskaņā ar likuma "Par tiesu varu" 125.panta sesto daļu valsts obligāti apdrošina tiesneša dzīvību un veselību līdz 15 mēneša amatalgu apmēram. Norādām, ka tiesneša veselības un dzīvības apdrošināšana ir viena no tiesneša sociālajām garantijām, kas atbilstoši Eiropas Sociālās hartas 4.pantam ir viens no elementiem, kas veido atalgojumu. Savukārt pienācīga tiesnešu darba samaksa ietilpst arī Satversmes 83. pantā ietvertās tiesnešu neatkarības saturā (sk. Satversmes tiesas 2010. gada 18. janvāra sprieduma lietā Nr. 2009-11-01 6. un 8.2. punktu). Ievērojot minēto, tiesneša sociālo garantiju samazināšana varētu ietekmēt tiesneša neatkarību, līdz ar to šobrīd nav pieļaujama.
Pretējā gadījumā jālemj parvalsts apmaksātas veselības un dzīvības apdrošināšanas valstī esamību vispār, tsk. karavīriem, tiesnešiem, kā arī "Latvijas valsts mežu" darbiniekiem. Nav skaidrs uz kāda pamata izdarīts secinājums par iespējamu 14066 LVL samazinājumu šīs pozīcijas izmaksām. </t>
  </si>
  <si>
    <t>11_grupa: Valsts parāda vadība, iemaksas ES un starptautiskajās organizācijās</t>
  </si>
  <si>
    <r>
      <t xml:space="preserve">2011.g. plānots veikt dalības maksājumu Eiropas Padomes Attīstības bankā (EPAB), Pasaules Muitas organizācijā (WCO), Eiropas Nodokļu administrāciju organizācijā (IOTA), kā arī par dalību Dārgmetālu kontroles un zīmogošanas konvencijā un Eiropas Attīstības fondā (EAF), maksājumus par LV kapitāldaļām Ziemeļu Investīciju bankā (ZIB) un Starptautiskajā Attīstības asociācijā (IDA). Maksājumi  par uzņemtajām saistībām starptautisko institūciju kapitālā nav atliekami, vai samazināmi, tie tiek veikti saskaņā ar jau noslēgtiem līgumiem un iepriekš uzņemtām saistībām, tāpēc maksājumi ZIB kapitālā un rezervēs, kā arī par IDA kapitālu nav samazināmi. Veicamie dalības maksājumi organizācijās vai citās institūcijās veicami, ja LV tajās darbojas kā dalībvalsts. Attiecībā uz dalības maksājumiem EPAB, jāatzīmē, ka tā kā LV ir EPAB dalībvalsts, tai tiek nodrošināta pieeja EPAB kredītresursiem, gan privātajām sektoram kopumā, gan valstij kā aizņēmējam, tāpēc dalība EPAB būtu saglabājama. Attiecībā uz dalību EAF, WCO un IOTA un  iemaksām Dārgmetālu kontroles un zīmogošanas konvencijā, nepieciešams viedoklis no tām institūcijām  (VID, ĀM un VSIA Latvijas Proves biroja), kas pārstāv LV intereses šajās institūcijās. VK veic administratīvi maksājumus saskaņā ar piestādītajiem rēķiniem. 
APAKŠPROGRAMMAS SAMAZINĀJUMS UZ JAU UZŅMETO SASITĪBU RĒĶINA NAV IESPĒJAMS. 
</t>
    </r>
    <r>
      <rPr>
        <b/>
        <sz val="16"/>
        <color indexed="10"/>
        <rFont val="Arial Narrow"/>
        <family val="2"/>
        <charset val="186"/>
      </rPr>
      <t>JA TĀDS TIEK ĪSTENOTS, SAISTĪBU NEIZPILDI VAR PIELĪDZINĀT VALSTS PARĀDSAISTĪBU NEIZPILDEI.</t>
    </r>
  </si>
  <si>
    <t>Gadskārtējā valsts budžeta izpildes procesā pārdale</t>
  </si>
  <si>
    <t>Kopš 2008.gada sakarā ar  veiktajiem aizņēmumiem starptautiskā finansiālā atbalsta programmas ietvaros ir ievērojami pieaudzis valsts parāda apjoms un ar valsts parāda vadību saistīto funkciju apjoms. Samazinot administratīvos izdevumus valsts parāda vadības funkcijas nodrošināšanai, var būtiski pasliktināties valsts parāda vadības efektivitāte, pieaugot valsts maksātnespējas un reputācijas riskiem. Tādējādi, lai nodrošinātu Valsts parāda vadības funkcijas kvalitatīvu un efektīvu realizēšanu, darbības administratīvajai nodrošināšanai paredzētos resursus budžeta apakšprogrammas 31.01.00 "Budžeta izpilde" ietvaros nav pieļaujams samazināt.</t>
  </si>
  <si>
    <t>Nav saprotams FIDG grupas piedāvājums attiecībā uz funkcijas samazinājumu - vai piedāvātajam samazinājumam jāpieskaita klāt arī strukturālās reformas samazinājums vai arī koeficienta  samazinājums jau ietver strukturālās reformas priekšlikumus. 
 Valsts bērnu tiesību aizsardzības inspekcijas galvenās funkcijas ir bērnu tiesību ievērošanas uzraudzības un kontroles nodrošināšana, metodiskās palīdzības sniegšana valsts un pašvaldību speciālistiem, uzticības tālruņa darbības nodrošināšana bērnu tiesību aizsardzības jomā. Funkciju izvērtēšanas darba grupa nav norādījusi kādu funkciju izpilde būtu jāsamazina. Tā piemēram, Inspekcijā izveidotā struktūra ļauj pirmkārt efektīvi izmantot valsts budžeta resursus, otrkārt ātri un efektīvi sniegt ne tikai psiholoģisku atbalstu, bet reālu palīdzību bērnam, kurš nonācis krīzes situācijā. Saņemot telefonisku informāciju par iespējamu bērnu tiesību pārkāpumu, tā nekavējoties (stundas vai steidzamos gadījumos dažu minūšu laikā) tiek nodota valsts bērnu tiesību aizsardzības inspektoriem. Inspektori nekavējoties veic nepieciešamās darbības, lai bērnam palīdzētu, jo ir tiesīgi dot uzdevumus gan bāriņtiesām (ņemot vērā to, ka inspekcija veic arī bāriņtiesu darba uzraudzību), gan citām institūcijām, gan paši iesaistoties problēmas risināšanā. Šādu praksi atzinīgi novērtējusi arī Starptautiskā bērnu uzticības tālruņu asociācija, atzīstot, ka gadījumos, kad tālruņa darbību nodrošina NVO, tā aprobežojas ar psiholoģiska atbalsta sniegšanu. Uz tālruni zvana ne tikai bērni, kuriem nepieciešama palīdzība, bet arī pieaugušie, lai informētu par iespējamiem bērnu tiesību pārkāpumiem gan ģimenē, gan institūcijās. Inspekcijas izveidoto sistēmu atzinīgi novērtēja arī ANO eksperte cilvēktirdzniecibas jautājumos, kas vizītes laikā Latvijā 2009.g. detalizēti iepazinās ar inspekcijas darbību. Ņemot vērā, ka funkcijas deleģēšana NVO ir pamatota tikai tad, ja NVO to varētu veikt efektīvāk, vai vismaz tikpat efektīvi, bet ar mazākiem resursiem, šinī gadījumā tas nebūs iespējams, jo inspekcijai viena zvana apkalpošanas izmaksas sastāda 0,66 Ls, kamēr citu tālruņu, kuru darbību nodrošina NVO, izmaksas ir vairākkārt augstākas (pat 4,61 Ls). Uzskatām, ka šai funkcijai nevar tikt piemērota koeficienta samazināšana bez konkrētām norādēm no kādas funkcijas izpildes būtu jāatsakās VBTAI. Kā arī FIDG priekšlikums par funkciju nodošanu nevalstiskajam sektoram ir jāprecizē, norādot precīzi, kādu funkciju tiek plānots nodot., \ņemot vērā to, ka daļa no VBTAI veicamajām funkcijām nav deleģējama (piemēram, padziļinātās bērnu tiesību pārbaudes).</t>
  </si>
  <si>
    <t xml:space="preserve">Ar grozījumiem likumā "Par tiesu varu", kas stājās spējā 2010.gada 1.augustā noteikts, ka tiesneša amata pildīšanas maksimālais vecums turpmāk var tikt pagarināts par 2, nevis 5 gadiem kā bija noteikts iepriekš. Tiesnešu izdienas pensija ir viena no tiesneša neatkarības garantijām. Šobrīd likumā "Par tiesu varu" noteiktais maksimālais tiesneša amata pildīšanas termiņš (65 un 70 gadi, +2 gadi) uzskatāms par piemērotu, lai tiesu darbs tiktu nodrošināts kvalitatīvā līmenī.
Norādām, ka šogad Ministru kabinets jau ir lēmis par tiesnešu izdienas pensiju administrēšanas nodošanu Labklājības ministrijai. </t>
  </si>
  <si>
    <t>Funkcijas ietvaros tiek nodrošināta invaliditātes ekspertīze iedzīvotājiem. Jāņem vērā, ka funkcijas ietvaros fiskālā konsolidācija jau ir notikusi, samazinot VDEĀVK darbinieku skaitu un atalgojumu. Turpmākais samazinājums novedīs pie sekojošā: 1) netiks nodrošinātas personu ar invaliditāti pamattiesības, kā rezultātā  personas var vērsties pret Latvijas valsti, izmantojot starptautiskos tiesību aizsardzības instrumentus; 2) netiks savlaicīgi izvērtēts iespējamais invaliditātes iestāšanās risks, jo netiks veikta novērošana cilvēkiem pēc 26 darbnespējas nedēļām. Rezultātā netiks nodrošināta savlaicīga ārstēšana un medicīniskā rehabilitācija un persona var kļūt par invalīdu, tādējādi valstij un pašvaldībai radot lielākus izdevumus (atvieglojumi, pabalsti, rehabilitācija) nekā veicot savlaicīgu ārstēšanu un medicīnisko rehabilitāciju; 3) ja personai pakalpojums netiek nodrošināts savlaicīgi, veselības stāvoklis turpina pasliktināties un pastāv smagākas invaliditātes iestāšanās risks (slimībai progresējot, 2.inv. gr. vietā personai tiek piešķirta 1.inv. gr.), kas var radīt valstij papildus finanšu izdevumus; 
4) Samazināta invaliditātes ekspertīzes pakalpojuma pieejamība (rindas, reģionālais pārklājums, gaidīšanas laiks uz pakalpojumu) un pieaug sociālā spriedze mērķa grupā; 5) VDEĀVK darbinieku pārslodze un darba kvalitātes pazemināšanās, netiks nodrošināts kvalitatīvs pakalpojums; 6) Risks zaudēt pašlaik strādājošos speciālistus (ārsti – eksperti), kurus nākotnē būs problemātiski aizvietot attiecīgas izglītības programmas trūkuma un nekonkurētspējīgā atalgojuma dēļ. 
Turpmākais finanšu  samazinājums ietekmēs jaunu funkciju īstenošanu, kas paredzēta Invaliditātes likumā un kuru izpildei LM budžetā papildus finanšu resursi nav paredzēti:
1) Personām ar I grupas redzes invaliditāti sākot ar 2011.gada 1.janvāri līdz 2012.gada 31.decembrim būs tiesības pašvaldībā pēc to deklarētās dzīvesvietas saņemt no valsts budžeta apmaksātu asistenta pakalpojumu. Ir jārēķinās ar to, ka daudzi II grupas redzes invalīdu, kuriem invaliditāte ir noteikta uz mūžu daudzus gadus atpakaļ,  vērsīsies VDEĀK I grupas noteikšanai; 
 2) sākot ar 2011.gada 1.janvāri VDEĀK būs jāizvērtē un jāapstiprina personai ar prognozējamu invaliditāti ārstējošā ārsta izstrādāto individuālo rehabilitācijas plānu; būs jāsniedz personas deklarētās dzīvesvietas pašvaldības sociālajam dienestam ieteikumus attiecībā uz individuālo rehabilitācijas plānu; 3) sākot ar 2011.gada 1.septembri VDEĀK būs jāsniedz  personām ar dzirdes invaliditāti ieteikumu surdotulka pakalpojumu saņemšanai profesionālās izglītības programmas apgūšanai; 4) sākot ar 2011.gada 1.janvāri VDEĀK būs jāsniedz personām ar invaliditāti ieteikumu asistenta pakalpojumu saņemšanai pašvaldībā.</t>
  </si>
  <si>
    <t xml:space="preserve">Esošā finansējuma ietvaros nav iespējams nodrošināt neatliekamu pakalpojumu saņemšanu (gaidīšanas laika ilgums – vidēji 8 mēnešiem līdz 1 gadam).  Uz 01.09.2010. uz pakalpojuma piešķiršanu gaida vidēji 200 personas (personas ar smagiem garīga rakstura traucējumiem (1. un 2.grupas invalīdi), invalīdi ar redzes traucējumiem, bērni bāreņi līdz 2 gadu vecumam, bērni ar fiziskās un garīgās attīstības traucējumiem līdz 4 gadu vecumam un bērni invalīdi ar smagiem garīgās attīstības traucējumiem).
Finansējuma samazinājuma rezultātā jau 2009.gadā Sociālās aprūpes centriem atsevišķos periodos izveidojās parādsaistības, kuru novēršanai bija jāsamazina uzturēšanas izdevumi uz 1 klientu dienā. 
Radušās situācijas novēršanai,2009.gada nogalē tika veikta 33  SAC reorganizācija par 5 SAC un 2010.gada 1.pusgadā jau ir likvidētas 3 valsts sociālās aprūpes centru filiāles un turpmāka līdzekļu pārstrukturizācija nav iespējama. Rezultātā -  samazinātas administratīvās izmaksas un panākta budžeta līdzekļu ekonomija: 2009.gadā – Ls 136 002 apmērā, 2010.gadā - Ls 614 294 apmērā, savukārt, 2011.gadā plānota ietekme uz budžetu  Ls 614 294 apmērā.
 Ņemot vērā jau veikto reorganizāciju un  to, ka vairāk kā 50% SAC strādājošo atalgojums ir finālā atalgojuma skalas robežā atbilstoši MK noteikumiem Nr.1651, samazināt vēl SAC strādājošo darba samaksu ir neiespējami. Līdz ar to būs jāsamazina uzturēšanas izdevumi uz 1 klientu (izdevumi par klientu ēdināšanu, apģērbu, ārstniecības izdevumi, higiēnas preču izdevumi u.c.) , kas  šobrīd sastāda 3.38 Ls dienā ,t.sk.,  dotācija no vispārējiem ieņēmumiem 1.28 Ls un  ieņēmumi no maksas pakalpojumiem un citiem pašu ieņēmumiem 2.10 Ls. Veicot minēto samazinājumu  uzturēšanas izdevumi uz 1 klientu tiks samazināti par 0.42 Ls un  sastādīs 2.96, t.sk., dotācija no vispārējiem ieņēmumiem 0.86 Ls. Tālāks finansējuma samazinājums apdraudēs  klientu veselības stāvokli un  pasliktinās pakalpojuma kvalitāti. 
Saskaņā ar normatīvajos aktos noteikto, ja persona ir pensijas saņēmēja, tā maksā par saņemto pakalpojumu 90 procentus no pensijas, ieskaitot piemaksu pie pensijas, bet ne vairāk kā saņemtā pakalpojuma izmaksas attiecīgajā institūcijā.
 Minētās personas ir ieguvušas tiesības uz valsts finansētu pakalpojumu saņemšanu un, ja viņu veselības stāvoklis neuzlabosies, šīs tiesības saglabāsies uz visu mūžu. Ņemot vērā, ka piedāvātais finanšu resursu samazinājums var attiekties nevis uz klientu maksājumiem, bet gan budžeta dotāciju, klientam nodrošināmā pakalpojuma kvalitāte atbilstošā līmenī vairs nevarētu tikt nodrošināta.  Finansējuma samazinājuma gadījumā, personas ar smagiem garīga rakstura traucējumiem, nesaņemot  pastāvīgu uzraudzību un savlaicīgu terapiju, radīs apdraudējumu  arī sabiedrības drošībai.  Finansējuma samazinājums nav pieļaujams, jo rada risku starptautisko saistību izpildei (ANO Bērnu tiesību aizsardzības konvencija un ANO Konvencija par personu ar invaliditāti tiesībām). Būs jāsamazina pakalpojumu saņēmēju skaits un jāpārtrauc pakalpojumu sniegšana valsts apgādībā esošajām personām - bērniem bāreņiem un bērniem invalīdiem, kā arī personām ar smagiem garīga rakstura traucējumiem (1. un 2.grupas invalīdi). </t>
  </si>
  <si>
    <t>Jebkādi budžeta samazinājumi ieslodzījuma vietu finansējumā nav pieļaujami. Ieslodzījuma vietu pārvaldes veiktās funkcijas ir saistītas ar valsts apgādībā esošu personu uzturēšanu, kuru nodrošinājuma tālāka samazināšana vairs nav pieļaujama, lai tā netiktu vērtēta kā iespējama spīdzināšana. Par šādas turpmākas samazināšanas nepieļaujamību liecina Satversmes tiesas  2010. gada 9. martā spriedums lietā Nr. 2009-69-03 „Par Ministru kabineta 2006.gada 19.decembra noteikumu Nr.1022 "Noteikumi par ieslodzīto personu uztura un sadzīves vajadzību materiālā nodrošinājuma normām" 1.pielikuma atbilstību Latvijas Republikas Satversmes 111.pantam”.
Nav skaidrs uz kādu samazinājumu vai optimizācijas rēķina funkciju izvērtēšanas grupa ir izdarījusi pieņēmumu par iespējamu finansējuma samazinājumu apcietinājuma un aresta funkciju izpildei, ņemot vērā :  1) to, ka Tieslietu ministrijas rīcībā nav faktu par iespējamu to personu skaita samazināšanos, kam piemēroti minētie - attiecīgi  drošības līdzeklis un kriminālsods; 2) minēto Satversmes tiesas spriedumu; 3) faktu, ka jau šobrīd Tieslietu ministrija  ir lūgusi piešķirt līdzekļus no budžeta programmas „Līdzekļi neparedzētiem gadījumiem”, lai nodrošinātu IeVP funkciju veikšanu.</t>
  </si>
  <si>
    <t>Valsts materiālo rezervju veidošana, glabāšana, uzskaite, atjaunināšana, izsniegšana, iznomāšana, aizdošana, realizācija un norakstīšana</t>
  </si>
  <si>
    <t>Valsts atbalsts lauksaimniecībai un lauku attīstībai, lauksaimniecības risku fonds un citi atbalsta pasākumi mežu nozarē un zivsaimniecībā</t>
  </si>
  <si>
    <t xml:space="preserve">Lai nodrošinātu izmeklējumus, uzraudzību un kontroli, finansējuma samazināšanas rezultātā daļa izmaksu institūcijas būs spiestas pārnest uz biznesa vidi, pretējā gadījumā iespējam reāla ietekme uz eksportu, īpaši tirdzniecībā ar ES valstīm. </t>
  </si>
  <si>
    <r>
      <rPr>
        <b/>
        <sz val="16"/>
        <color indexed="10"/>
        <rFont val="Arial Narrow"/>
        <family val="2"/>
        <charset val="186"/>
      </rPr>
      <t>Iebilstam!</t>
    </r>
    <r>
      <rPr>
        <sz val="16"/>
        <color indexed="8"/>
        <rFont val="Arial Narrow"/>
        <family val="2"/>
        <charset val="186"/>
      </rPr>
      <t xml:space="preserve"> Samazinot mērķdotāciju pašvaldību ceļu un ielu uzturēšanai, pašvaldībām trūks līdzekļu, lai nodrošinātu satiksmei drošus apstākļus. Sevišķi tas kļūs aktuāli ziemas periodā sniegputeņu laikā, kā arī vasarā, kad nebūs iespējam pietiekošā apmērā finansēt grants segu uzturēšanu.</t>
    </r>
  </si>
  <si>
    <r>
      <rPr>
        <b/>
        <sz val="16"/>
        <color indexed="10"/>
        <rFont val="Arial Narrow"/>
        <family val="2"/>
        <charset val="186"/>
      </rPr>
      <t>RAPLM nevar atbalstīt</t>
    </r>
    <r>
      <rPr>
        <sz val="16"/>
        <color indexed="8"/>
        <rFont val="Arial Narrow"/>
        <family val="2"/>
        <charset val="186"/>
      </rPr>
      <t xml:space="preserve"> 50 % funkciju samazinājumu. Šāds samazinājums sagraus reģionālo vietējās nozīmes maršrutu tīklus, kas liegs iedzīvotājiem iespēju nokļūt līdz darba vietai, saņemt valsts un pašvaldību pakalpojumus , kā rezultātā tiks veicināta iedzīvotāju aizplūšana no lauku teritorijām un no valsts, kas savukārt būtiski ietekmēs reģionu vienmērīgu attīstību. RAPLM uzskata, ka, koncentrējot attiecīgās funkcijas izpildi vienā valsts iestādē, sabiedriskā transporta pakalpojumi tiks attālināti no vietējiem iedzīvotājiem, netiks izvērtētas vietējo iedzīvotāju vajadzības valsts un pašvaldību sniegto pakalpojumu saņemšanā, netiks veiktas operatīvas un rezultatīvas izmaiņas reģionālo vietējās nozīmes maršrutu tīklā atkarībā no iedzīvotāju plūsmas un vajadzībām, ievērojami samazināsies pakalpojumu sniegšanas kvalitāte un ekonomiskā efektivitāte, kā arī sadārdzināsies pakalpojumu sniegšanas izmaksas. Līdz ar to arī turpmāk attiecīgo funkciju pašvaldību un vietējo iedzīvotāju interesēs saskaņā ar subsidiaritātes principu visefektīvāk var nodrošināt plānošanas reģioni. </t>
    </r>
  </si>
  <si>
    <r>
      <rPr>
        <b/>
        <sz val="16"/>
        <color indexed="10"/>
        <rFont val="Arial Narrow"/>
        <family val="2"/>
        <charset val="186"/>
      </rPr>
      <t>Iebilstam!</t>
    </r>
    <r>
      <rPr>
        <sz val="16"/>
        <color indexed="8"/>
        <rFont val="Arial Narrow"/>
        <family val="2"/>
        <charset val="186"/>
      </rPr>
      <t xml:space="preserve"> Vadoties no esošajiem normatīvajiem aktiem VAS “Latvijas Pasts” ir noslēdzis līgumus ar preses izdevējiem un veic preses piegādi 2010.gadā, kur kopējas tīrās izmaksas prognozētas 3,3 milj. latu. Ja izmaksas nekompensēs, tās būs jāattiecina uz Latvijas Pasta pamatdarbības zaudējumiem. 
Ja izmaksas netiks kompensētas:
1) ņemot vērā, ka Latvijas Pasta pašu kapitāls uz 31.12.2009. bija 1,1 milj. latu, Latvijas Pasta pašu kapitāls uz 31.12.2010. būs negatīvs
2) apdraudēta MK apstiprinātā Latvijas Pasta biznesa plāna 2009.-2014.gadam realizācija;
3) apdraudēta kredītsaistību plānotā atmaksa 2011.gadā AS „Citadele”.
4) 2009. un 2010.gadā valsts akciju sabiedrība no savas pamatdarbības būs finansējusi privātā biznesa uzņēmumus (preses izdevējus) 3,7 milj. latu apmērā (vai 2,1 latu apmērā, ja tiks piešķirts finansējums tikai 1,6 milj. Ls). 
5) Latvijas Pasts būs spiests piegādāt presi pa pašizmaksu kā rezultātā izmaksas preses izdevējiem 2011.gadā pieaugtu par 133%. 
- viena preses izdevuma eksemplāra piegādes tarifs  2010.gadā - 0,07 Ls  (0,19 Ls pašizmaksa) un 2011.gadā - 0,09 Ls (par ko noslēgti līgumi ar preses izdevējiem) (pašizmaksa 0,21 Ls)
-savukārt preses izdevējiem būtu jāpalielina abonēšanas cena, tādējādi prese var kļūt nepieejama ~ 359`500 mājsaimniecības, kurām vidēji mēnesī tiek piegādāti dažādu 2`824`000 izdevumu.
- šobrīd Latvijas Pasts, vadoties no esošajiem normatīvajiem aktiem, ir noslēdzis līgumus ar izdevējiem par prese piegādi 2011.gadā un preses abonēšana uzsāks jau oktobra beigās.
6) Preses piegādes apjoma samazinājums ietekmēs pārējo regulēto pasta pakalpojumu tarifus, kuru  vienas vienības pašizmaksa pieaugs un būs jāpaaugstina citu pasta pakalpojumu tarifus. </t>
    </r>
  </si>
  <si>
    <t>Plānošanas reģionu attīstības atbalsta pasākumu izstrāde, ieviešana un uzraudzība, lai 1) sagatavotu un ieviestu attīstības atbalsta ietvaros projektus; 2) sniegtu atzinumus vietējo pašvaldību, privātpersonu projektu iesniegumiem, lai saņemtu ārvalstu fi</t>
  </si>
  <si>
    <t xml:space="preserve"> VVBIS finansējums 2010.gadā salīdzinot ar 2008.gadu tika samazināts par 93%. Jauns finansējuma samazinājums apdraud VVBIS īstenošanu un iepriekš ieguldīto līdzekļu lietderīgu atdevi. Bibliotēkai ir liela nozīme sabiedrības attīstībā - apstiprina 83% Latvijas iedzīvotāju. 74% apgalvo, ka bibliotēkas ir vienīgais bezmaksas kultūras un informācijas centrs. Samazinot finansējumu tiks ierobežota bibliotēku pakalpojumu pieejamība -  elektroniskā kopkataloga informācija Internetā, piekļuve elektroniskajiem pilntekstu datu bāžu resursiem uc. Bibliotēkās izveidotā tehniskā infrastruktūra - gan vienotais bibliotēku datu pārraides tīkls, gan datortehnikas parks, netiek attīstīta, kā rezultātā pastāv risks universālo informācijas pakalpojumu nodrošināšanai bibliotēkās, kā arī apdraudētas "Bibliotēku likuma" prasības bezmaksas Interneta un elektronisko resursu pieejamības nodrošināšanai. </t>
  </si>
  <si>
    <t xml:space="preserve">Jābūt vienotai attieksmei pret kultūrvēsturiskā mantojuma saglabāšanu, neskatoties uz resoru, kas to pārvalda. Salīdzinot ar citiem muzejiem, kur vidējā samazinājuma koeficenta vērtība sastāda 0,94, lauksaimniecības muzeju samazinājuma koeficents ir 0,89, kas procentuāli ir 1,9x lielāks samazinājums. </t>
  </si>
  <si>
    <t xml:space="preserve">Muzeja krājums un darbs ar to  ir pamats visiem muzejiskajiem pakalpojumiem - ekspozīcijām, izstādēm, izglītojošām programmām, publikācijām, pasākumiem u.c.  Šajā pozīcijā ir ietverta   krājuma glabātavu, resp., ēku un telpu, uzturēšana tehniskā kārtībā, mikroklimata u.c. apstākļu nodrošināšana krājuma ilgstošai saglabāšanai,  Nacionālā muzeju krājuma papildināšana, tā preventīvā saglabāšana, muzeja priekšmetu konservācija, restaurācija un fiziskās drošības garantēšana, kā arī  krājuma darba speciālistu atalgojums. Jau šī gada samazinātais finansējums atklāj, ka muzeji vairs nespēj nodrošināt savu fizisko saglabātību un darbinieku apmaksu pat minimālā apmērā. Finansējuma samazinājuma rezultātā ir ievērojami pasliktinājušies Nacionālā muzeju krājuma saglabāšanas apstākļi, vietām veidojoties avārijas situācijām, par to liecina kaut vai sabrukusī ēka Jāņa Akuratera muzejā vai grūstošās ēkas Raiņa un Aspazijas muzejā. Muzeja darbinieku algas ir samazinātas tiktāl, ka lielai daļai darbinieku  atalgojums ir minimālās algas apmērā, turklāt papildus tam viņi pa laikam ir spiesti doties bezalgas atvaļinājumos, lai muzejs pēc iespējas ilgāk saglabātu savus pieredzējušos speciālistus, tos neatlaižot. Turpmāks finansējuma samazinājums saistītos ar muzeju slēgšanu,  bet ilgtermiņā - ar Nacionālā muzeju krājuma fiziskā stāvokļa būtisku pasliktināšanos un kompetentu muzeja speciālistu zaudēšanu. </t>
  </si>
  <si>
    <t>Tiks samazināts darba laika, kas ierobežos tiešo pakalpojumu pieejamību par 35%, tomēr šādā situācijā paredzams elektronisko pakalpojumu (attālinātā grāmatu rezervēšana, elektroniskā dokumentu piegāde un attālinātā uzziņu pasūtīšana) izmantošanas intensitātes pieaugums. Būtiska pakalpojumu samazināšana nopietni kaitēs mazāk nodrošinātās, bez darba palikušās un studējošās sabiedrības daļas pieaugošo vajadzību nodrošināšanai, tādējādi pavājinot tās izglītības līmeni konkurētspēju darba tirgū.</t>
  </si>
  <si>
    <t>LNB pamatfunkcija tiks v sašaurināta atbilstoši samazināto darbinieku skaitam. Ierobežotas iespējas sniegt metodisko un konsultatīvo palīdzību LNerB filiālbibliotēkām tiks apdraudēta bibliotēku darbinieku tālākizglītības iegūšana, zudīs kvalitāte un vienotā pieeja bibliotēku sistēmas profesionālajai attīstībai.</t>
  </si>
  <si>
    <t>Dokumentu saglabāšanas un tehnisko prasību izpildei  pietrūkst finansējums komunālajiem maksājumiem. Vienas  ēkas platības kvadrātmetra uzturēšanas izmaksas sastāda 9 Ls (apkure, elektrība, apsardze, īre, kanalizācija, ūdens, lifti u.c.). Valsts arhīvu ģenerāldirekcijas  un valsts arhīvu sistēmas iestāžu vadītāju 18.08.2010. vēstulē Nr. 1-6.2/201 Par Latvijas Nacionālā arhīva 2011.gada budžeta projektu sniedzām priekšlikumu iztrūkumu  segt, palielinot  maksas  pakalpojumu ieņēmumus par Ls 239 000. Pretējā gadījumā trūks finansējums temperatūras un mitruma režīma nodrošināšanai dokumentu saglabāšanai (apkurei) un ārpakalpojumam- diennakts apsardzes nodrošināšanai, kā arī materiālu (plauktu, dokumentu kārbu) iegādei lai nodrošinātu pastāvīgi glabājamo lietu pieņemšanu no institūcijām pēc 15 gadiem kā noteikts Arhīvu likumā (orientējoši 320 000 glabājamās vienības (tiesu lietas, pensiju lietas, iedzīvotāju pases u.c.).</t>
  </si>
  <si>
    <t>KM muzeju nozares finansējums 2010.gadā salīdzinot ar 2008.gadu ir samazinājies par 46%. KM bibliotēku joma finansējums samazinājies par 57%. Papildus finansējums apdraud nozares funkciju īstenošanu.</t>
  </si>
  <si>
    <t>Papildus finansējuma samazinājuma sekas būs funkcijas likvidēšana - LNO slēgšanu, kas palielinās sociālo slogu valstij. Līdzšinējais LNO dotācijas samazinājums ir 55%.Tiks samazināts  LNO repertuārs un sezona. Būs jāveic pārrunas ar arodbiedrībām par vismaz 3 mēnešu bezalgas atvaļinājumu piemērošanu darbiniekiem, kas ietekmēs LNO personālu un kvalitāti. Nenoslogotības un zemā atalgojuma dēļ tiek apdraudēta operas un baleta trupu darbība. Biļešu cenas tiks palielinātas  3x , lai nodrošinātu izdevumu kritumu, kas radīsies samazinātās sezonas ietekmē. Esošajā ekonomiskajā situācijā nav iespējams dotācijas samazinājumu kompensēt ar pašu ieņēmumu pieaugumu, līdz ar to minēto, negatīvo seku iestāšanās ir pamatota.</t>
  </si>
  <si>
    <t xml:space="preserve"> Piedāvātais samazinājums atbilst nacionālās koncertorganizācijas vai teātra visa gada dotācijai. Tas nozīmē vienas vai divu institūciju slēgšanu. Šāds samazinājums nav pieļaujams, jo tas veido 53% salīdzinot ar 2008. gadu. Šādu finansējuma samazinājumu nav iespējams konsolidēt samazinot atalgojumu vai palielinot biļešu ieņēmumus.  </t>
  </si>
  <si>
    <t>Jau 2010.gadā filmu nozarei salīdzinot ar 2008.gadu finansējums samazināts par 67%. Papildus finansējuma samazinājuma sekas būs funkcijas likvidēšana. Samazinot finansējumu kino nozare nespēs piesaistīt finansējumu (ir kāds minimālais apjoms finansējuma, lai varētu piesaistīt papildus finansējumu – minimālais tika sasniegts jau šogad) un netiks pildīta daļa starptautisko saistību.1 LVL piesaista 2-3 LVL ārvalstu līdzfinansējumu. Būs jālikvidē  strādājošas filmu studijas, kas palielinās bezdarbnieki skaitu un līdz ar to sociālo slogu. Tiek apdraudēt Latvijas nacionālās kinoindustrijas pastāvēšana.</t>
  </si>
  <si>
    <t>Papildus samazinājums radīs formātu valsts klātbūtni UNESCO un tiek apdraudēt papildus finans ējuma piesaiste no organizācijas. Ilgtermiņā radīs negatīvas sekas - apdraudējumu Latvijas valsts tēlam un ekonomikai, jo Latvija starptautiski tiks uztverta kā valsts, kas nerūpējas par savu kultūras mantojumu. Līdz ar to Latvijas kultūras mantojums netiks uztverts kā nozīmīgs, tātad tas netiks uzskatīts kā iemesls ārvalstu tūristu apmeklējumiem.</t>
  </si>
  <si>
    <t xml:space="preserve">Netiks kompensēti kaut minimālā apjomā apgrūtinājumi valsts aizsargājamo kultūras pieminekļu īpašniekiem, tādējādi apdraudot kultūrvēsturisko vērtību saglabāšanu, kas ilgtermiņā var radīt ievērojamus  zaudējumus. </t>
  </si>
  <si>
    <t xml:space="preserve">Normatīvajos aktos noteiktie kultūras pieminekļu aizsardzības uzdevumi izpildīti netiks. Lai šos uzdevumus deleģējot , netiktu iznīcināta kultūras mantojuma aizsardzības nozare, to veikšanai pašvaldībās būs nepieciešams nodrošināt vismaz 3 reizes lielāku amata vietu skaitu, katrā pašvaldībā izveidojot šādas amata vietas - arhitekts restaurācijā, arheologs, mākslas vēsturnieks, vēsturnieks, mākslas priekšmetu eksperts, kultūrvēsturisko ainavu speciālists). Pretējā gadījumā nenotiks lēmumu pieņemšana atbilstoši Administratīvā procesa likuma prasībām, nebūs iespējams nodrošināties pret interešu konflikta situācijām (kad tikai viena persona atbild par noteiktu jomu konkrētā teritorijā) un nebūs iespējams visā teritorijā nodrošināt vienlīdzības principu ievērojošu sistēmu. </t>
  </si>
  <si>
    <t xml:space="preserve">Tiks vājināta valsts pārvaldes spēja rīkoties operatīvi un efektīvi, jo jau šobrīd centralizētā informācijas sistēma būtu pilnveidojama, lai veicinātu ērtu tās izmantošanu.   Samazinot finansējumu bibliotēku, arhīvu, muzeju un citu kultūras iestāžu darbinieku apmācībai ar attīstītajām informācijas sistēmām un to ietvaros radītajiem elektroniskajiem pakalpojumiem, tiek apdraudēta minēto informācijas sistēmu,  tajā skaitā arī elektroniskie pakalpojumi, pilnvērtīga izmantošana, kā rezultātā tiek apdraudēta valsts sniegto elektronisko pakalpojumu izmantojamības efektivitāte un valsts informācijas sabiedrības attīstība. Finansējuma samazinājuma gadījumā nav iespējams sekmīgi realizēt VVBIS projektu ”Elektroniskās publikācijas Latvijas bibliotēkām”. Samazinot šīs funkcijas finansējumu tiek apdraudēta muzeju informācijas sistēmas attīstība un darbība. Muzeju informācijas sistēma „Nacionālā muzeju krājuma kopkatalogs” (NMKK) šobrīd nodrošina vienīgo informatīvo e-pakalpojumu muzeju nozarē – iespēju sabiedrībai iepazīties ar Nacionālā muzeju krājuma priekšmetiem internetā. 
NMKK attīstība nepieciešama arī, lai nodrošinātu datu par Latvijas muzeju kultūras mantojumu nodošanu uz ATHENA projektu (Eiropas kopienas līdzfinansēts projekts, Access to cultural heritage networks across Europe Piekļuve kultūras mantojuma tīklam visā Eiropā) un tālāku datu konvertāciju uz EUROPEANA (Eiropas digitālo bibliotēku)           </t>
  </si>
  <si>
    <t>Samazinājums iespējams, likvidējot vienas pieturas aģentūras - konsultāciju punktus reģionu centros, kuru darbības nodrošināšanai nomājam telpas. Iespējamais ietaupījums: noma - 7000 Ls/ g., komunālie maks. 8000 Ls/g, kopā 15 000 Ls. Konsultāciju punktu darbinieki tiks pārvietoti uz  Nacionālā arhīvs teritoriālajām struktūrvienībām (pašreiz- zonālajiem  valsts arhīviem): no Valkas un Limbažiem uz Valmieru, no Balviem un Gulbenes - uz Alūksni, no Ludzas uz Rēzekni, no Preiļiem un Krāslavas uz Daugavpili, no Ogres un Aizkraukles uz Jēkabpili, no Dobeles un Bauskas uz Jelgavu, no Saldus uz Tukumu, no Kuldīgas uz Liepāju, no Talsiem uz Ventspili. Piekrītam  samazinājumam par 15 000 Ls. Vienlaikus informējam, ka iepriekš minētie konsultāciju (vai pakalpojumu) punkti ir iekļauti vienotās valsts arhīvu informācijas sistēmas izstrādes un ieviešanas  2.kārtas projektā ar Eiropas Reģionālās attīstības fonda līdzfinansējumu. Sekas konsultāciju punktu likvidācijai: arhīvu darbs nepasliktināsies, bet institūciju un iedzīvotāju intereses cietīs- būs jādodas tālāk par 50 km lai nodrošinātu pakalpojumu saņemšanu.</t>
  </si>
  <si>
    <t>2010.gadā VKKF finansējuma samazinājums salīdzinot ar 2008.gadu bija 72%. Papildus finansējuma samazinājuma sekas ir funkcijas likvidēšana. Vēl samazinot finansējumu VKKF nespēs pilnība pildīt VKKF likumā noteiktos mērķus un uzdevumus, nespēja nodrošināt kultūras pasākumu pieejamību visiem valsts iedzīvotājiem, mūža stipendiju apjoma atkārtota samazināšana. Proporcionāls samazinājums VKKF administrācijas atalgojumam var veicināt nepietiekamu kontroli par VKKF piešķirto līdzekļu izlietojumu.</t>
  </si>
  <si>
    <t>Minētā finansējuma samazinājums nav atbalstāms, jo 2008.gadā  jau tas tika samazināts par LVL  4941, kā rezultātā rīcības komitejā valsts nozīmes pasākumu norises nodrošināšanai starptautiskas nozīmes svētvietā Aglonā (turpmāk - rīcības komiteja) izvērtējot Katoļu baznīcas Latvijā iesniegto to svētvietā paredzēto pasākumu plānu nākamajam gadam (2010. un 2011.gadam), kuri varētu būt valsts nozīmes pasākumi , kā arī ar valsts nozīmes pasākumiem saistītu svētvietas uzturēšanas izdevumu detalizētu aprēķinu , tika nolemts atbalstīt nepieciešamā finansējuma apmēru, palielinot Tieslietu ministrijas bāzes izdevumus par LVL 13 323 (apstiprināts ar Ministru kabineta 2010.gada 27.miaja rīkojumu Nr. 289 "Par valsts nozīmes pasākumu starptautiskas nozīmes svētvietā Aglonā un tā nodrošināšanas un drošības plānu 2010.gadam" un Ministru kabineta 2010.gada 25.maija noteikumiem Nr.473 "Kārtība, kādā tiek noteikti valsts nozīmes pasākumi Aglonas svētvietā, kā arī nodrošināta to norise un finansēšana"), lai izvairītos no papildu finanšu līdzekļu prasīšanas no valsts pamatbudžeta programmas 02.00.00 "Līdzekļi neparedzētiem gadījumiem". Samazinot finansējuma apmēru Tieslietu ministrijas budžeta programmā "Valsts nozīmes pasākumu norises nodrošināšana starptautiskas nozīmes svētvietā Aglonā", tiks atjaunota izskaustā prakse nepieciešamā finansējuma prasīšanā no valsts pamatbudžeta programmas 02.00.00 "Līdzekļi neparedzētiem gadījumiem".</t>
  </si>
  <si>
    <t>2010.gadā augstskolu finansējums salīdzinājumā ar 2008.gadu tika samazināts par 46%. Kultūrizglītības augstskolu studiju programmu piedāvājums ir ir cieši saistīts ar kultūras nozares darba devēju prasībām gan kvantitatīvo, gan kvalitatīvo kritēriju kontekstā. Par to liecina gan nozarē nodarbināto profesionāļu iesaiste augstskolu darbā lektoru un vieslektoru statusā, gan augstskolu absolventu spēja iesaistīties darba tirgū. (2007.gada darba tirgus pētījumā nav konstatēts neviens bezdarbnieks). Konkurss uz budžeta vietām regulāri pieaug, kas liecina par studiju programmu kvalitāti un unikalitāti Latvijas augstākās izglītības telpā. Kultūrizglītības studenti un absolventi ir  sevi pierādījuši kā konkurētspējīgus arī starptautiskā līmenī par ko liecina izcilie nozares profesionāļu sasniegumi. Kultūrizglītības augstskolas īsteno unikālas, kompetentas un resursietilpīgas studiju programmas, kuras balstītas ilglaicīgā metodiskā darba tradīcijās. Iespējamais samazinājums noteikti negatīvi ietekmēs studiju programmu kvalitāti, kas apdraudēs Latvijas kultūras nozares starptautisko konkurētspeju un atpazīstamību, kā arī veicinās jauniešu aizplūšanu uz ārzemju augstskolām, ja Latvijā nebūs drošināts radošās industrijas studiju programmu piedāvājums. Ir noteikti jāpārskata esošo Latvijas augstskolu studiju programmu piedāvājums, lai izslēgtu resursietilpīgo un Latvijas tautsaimniecības attīstību veicinošo studiju programmu dublēšanos.</t>
  </si>
  <si>
    <t>Starptautiskā sadarbība, jaunatnes politika, mācību satura pilnveide, dotācijas</t>
  </si>
  <si>
    <t>Starptautiskās datu bāzes un bilaterālās sadarbības projektu īstenošana</t>
  </si>
  <si>
    <t xml:space="preserve">2010.gadā pieejamā finansējuma apmērs jau šobrīd atsevišķiem sociālās rehabilitācijas pakalpojumiem nav pietiekams (finansējums jau iztrūkst pakalpojumiem ar 01.09.2010.) un tādejādi neapmierina pieprasījumu pēc pakalpojuma.
Finansējuma samazinājuma gadījumā, nebūs iespējas īslaicīgi investējot potenciālo sociālās rehabilitācijas saņēmēju problēmu risināšanā, atjaunot šo personu funkcionēšanas spējas, reintegrēt personas sabiedrībā un darba tirgū. Līdz ar to, savlaicīgi nerisināto problēmu novēršana radīs jaunus izdevumus, t.sk. valsts budžetam.
2009.gadā jau ir veikti vairāki optimizācijas pasākumi funkcijas ietvaros, nododot atsevišķu sociālās rehabilitācijas pakalpojumu organizēšanu nevalstiskajam sektoram. Sociālās rehabilitācijas pasākumus  neredzīgām un nedzirdīgām personām  – uz valsts pārvaldes funkciju deleģējuma līguma pamata (saskaņā ar Sociālo pakalpojumu un sociālās palīdzības likuma 13.panta 2.1 daļu)- nodrošina Latvijas Neredzīgo biedrība, Latvijas Nedzirdīgo savienība, savukārt bērnu, kas cietuši no vardarbības rehabilitācijas pakalpojumi nodoti Latvijas Bērnu fondam.
Līdz ar to tā kā  administratīvās reformas sociālās rehabilitācijas pakalpojumiem jau ir veiktas, turpmākais samazinājums uz pakalpojuma pieejamības iedzīvotājiem  rēķina nav pieļaujams. Finansējuma samazinājums nav pieļaujams arī tādēļ, ka pakalpojumu sniegšanas pārtraukšana radīs risku starptautiski uzņemtu saistību izpildei (ANO Bērnu tiesību aizsardzības konvencija, ANO Konvencija par personu ar invaliditāti tiesībām un EP Konvencija par cīņu ar cilvēku tirdzniecību). </t>
  </si>
  <si>
    <t xml:space="preserve">Juridiskās palīdzības administrācijas (JPA) finansējums, kas tiek paredzēts funkciju izpildei, un JPA darbinieku skaits nevar tikt samazināts, jo tādējādi tiktu apdraudēta funkciju izpilde un starptautisku saistību, t.sk. Eiropas Savienības, kuru nodrošināšanu Latvijas Republika ir uzņēmusies, izpilde.
 Finansējums valsts kompensāciju cietušajiem viennozīmīgi nevar tikt samazināts, jo kopš 2007.gada JPA piešķirtais finansējums valsts kompensāciju izmaksai bija nepietiekams, līdz ar ko veikti vairāki pasākumi valsts kompensāciju izmaksai (līdzekļu pārdale starp apakšprogrammām, vairākas reizes grozītas likuma normas par apmēriem, kā arī vairākkārtīgi pieprasīti līdzekļi no valsts pamatbudžeta apakšprogrammas "Līdzekļi neparedzētiem gadījumiem", proti, pieļaujot iespēju, ka kārtējā gadā piešķirtais finansējums valsts kompensāciju izmaksai var būt nepietiekams, Ministru kabinets noteica, ka jautājumu par papildus nepieciešamā finansējuma piešķiršanu no līdzekļiem neparedzētiem gadījumiem valsts kompensācijas izmaksāšanai saskaņā ar likumu ,,Par valsts kompensāciju cietušajiem'' 2008.gadā un turpmākajos gados izskatīt Ministru kabinetā atbilstoši JPA saņemtajiem valsts kompensācijas pieprasījumiem. Tā 2009.gada administrācijai piešķirtais finansējums bija 215 285 LVL, tas apgūts 100 % jau 2009.gada 30.jūnijā. Līdz ar to 2009.gada otrajā pusgadā pietrūka finanšu līdzekļu, lai nodrošinātu valsts kompensāciju izmaksu noziedzīgos nodarījumos cietušajiem. JPA izstrādāja un virzīja 5 Ministru kabineta rīkojuma projektus ,,Par finanšu līdzekļu piešķiršanu no valsts pamatbudžeta apakšprogrammas ,,Līdzekļi neparedzētiem gadījumiem"", Tieslietu ministrijai (Juridiskās palīdzības administrācijai) kopumā piešķīra 137 220 LVL).
Sakarā ar nepieciešamību veikt valsts budžeta konsolidāciju arī 2010.gadam, kā arī ņemot vērā iepriekšminēto problēmu, 2009.gada 1.decembrī tika pieņemts likums „Grozījums likumā „Par valsts kompensāciju cietušajiem”” (tika virzīts likumprojektu paketē kā likumprojekta „Par valsts budžetu 2010.gadam” pavadošais dokuments), kurš nosaka, ka no 2010.gada 1.janvāra līdz 2013.gada 1.janvārim vienam noziedzīgā nodarījumā cietušajam izmaksājamās valsts kompensācijas maksimālais apmērs tiek noteikts triju (līdzšinējo piecu) minimālo mēneša darba algu apmērā. </t>
  </si>
  <si>
    <t xml:space="preserve">Juridiskās palīdzības administrācijas (JPA) finansējums, kas tiek paredzēts funkciju izpildei, un JPA darbinieku skaits nevar tikt samazināts, jo tādējādi tiktu apdraudēta funkciju izpilde un starptautisku saistību, t.sk. Eiropas Savienības, kuru nodrošināšanu Latvijas Republika ir uzņēmusies, izpilde. Juridiskās palīdzības sniegšanas pienākums izriet no PADOMES 2003. gada 27. janvāra DIREKTĪVAS 2003/8/EK, kuras mērķis ir pilnveidot tiesu pieejamību pārrobežu strīdos, nosakot kopīgus obligātus noteikumus attiecībā uz juridisko palīdzību šādos strīdos. Šī direktīva pārņemta ar Valsts nodrošinātās juridiskās palīdzības likumu, līdz ar to valsts nav tiesīga atteikties to nodrošināt.. 
JPA piešķirto līdzekļu samazinājums 2010.gadā pret 2008.gadu sastāda vidēji 50%, kā arī laika posmā no 2008.gada līdz 2010.gadam iestādē ir likvidētas 12 amata vietas (proti, 2008.gadā darbinieku skaits bija 48, bet 2010.gadā – 36). Vienlaicīgi kopš 2008.gada ir vērojams straujš valsts nodrošinātās juridiskās palīdzības pieprasījumu skaita pieaugums, t.i. ~par 50%, kas skaidrojams ar kopējo valsts ekonomisko stāvokli. JPA veicamās funkcijās attiecībā uz valsts nodrošinātās juridiskās palīdzības sniegšanu notika vairākas būtiskas izmaiņas.           
Atlīdzības par sniegto juridisko palīdzību apmērs atbilstoši plānotajam netika palielināts, bet joprojām ir 2006.gada līmenī. Samazinot juridiskās palīdzības sniedzēju atlīdzību, pastāv iespēja, ka sniedzēji atteiksies turpmāk sadarboties un sniegt valsts nodrošināto juridisko palīdzību.
Turklāt jāņem vērā, ka šobrīd tiek virzīti grozījumi normatīvajos aktos, t.sk. Valsts nodrošinātās juridiskās palīdzības likumā, lai nodrošinātu Padomes 2008.gada 16.decembra direktīvas 2008/115/EK par kopīgiem standartiem un procedūrām dalībvalstīs attiecībā uz to trešo valstu valsts piederīgo atgriešanu, kas dalībvalstī uzturas nelikumīgi ieviešanu, tādējādi JPA tiks paplašinātas normatīvajos aktos noteiktās funkcijas. Jāatzīmē, ka šobrīd Eiropas Komisijā ir izstrādāti vairāku tiesību aktu projekti, kuru plānotais regulējums paredz paplašināt gadījumu, kuros būtu nodrošināma valsts nodrošinātā juridiskā palīdzība, skaitu. 
Papildus norādām, ka 2009.gada 31.martā Ministru kabinetā izskatot jautājumu par likumprojektu "Grozījumi likumā "Par valsts budžetu 2009.gadam"" (Ministru kabineta 2009.gada 31.marta sēdes protokols Nr.22 56.§), ministrijām un citām centrālajām valsts iestādēm tika uzdots plānot valsts budžeta izdevumu samazinājumu. Vienlaicīgi ar minēta Ministru kabineta sēdes protokola Nr.22 56.§ 2.1.apakšpunktu tika noteiktas programmas, apakšprogrammas vai pasākumi, kuri samazinājumam netiek pakļauti, tai skaitā, Tieslietu ministrijas budžeta programma 45.00.00 „Juridiskās palīdzības nodrošināšana”, tādējādi atzīstot valsts garantētās juridiskās palīdzības nodrošināšanas jomas nozīmīgumu cilvēktiesību aizsardzībā.                                                                                                                                                                                         Ņemot vērā JPA darbības finansiālajos rādītājos atspoguļoto informāciju un statistisko informāciju par valsts nodrošinātās juridiskās palīdzības pieprasījumu skaita pieauguma tendenci, norādām, ka jau šobrīd (esošo funkciju ietvaros) tiek apgrūtināta un apdraudēta Juridiskās palīdzības administrācijas funkciju, proti, valsts nodrošinātās juridiskās palīdzības un valsts kompensācijas cietušajiem izmaksāšanas, piedziņas funkciju pilnvērtīga nodrošināšana.   
Attiecībā uz ziņojuma 5. punktā  (34.lpp) izteikto priekšlikumu - Juridiskās palīdzības sniegšanā veicināt „pro bono” palīdzības attīstīšanu, norādām, ka valsts nodrošinātās juridiskās palīdzības sniegšana ir valsts funkcija, kas izriet no Satversmes, starptautiskajiem dokumentiem un nolīgumiem, kuros paredzētās saistības Latvijas Republika ir uzņēmusies pildīt. Ņemot vērā to, ka zvērināti advokāti ir pašnodarbinātas personas, savu darbību nodrošina no atlīdzības, par kuru vienojas ar savu klientu. Atbilstoši Eiropas Savienības prasībām attiecībā uz zvērinātiem advokātiem ir attiecināmas brīvā tirgus prasības, līdz ar to gadījumos, kad ir nodrošināma valsts garantētā juridiskā palīdzība, valsts ar attiecīgu regulējumu nosaka minētās palīdzības sniegšanas kārtību un samaksu par to, savukārt, zvērināti advokāti un juristi izvēlas, vai piedalīties šīs valsts funkcijas realizēšanā, slēdzot attiecīgu līgumu ar JPA. 
Vēršam uzmanību arī uz to, ka šis jautājums nekad nav apspriests ekspertu lokā un ņemot vērā to, ka Tieslietu ministrijai nav pieejama funkciju izvērtēšanas darba grupas veiktā analīze un apsvērumi, uz kuru pamata tapis šāds priekšlikums, lūdzam Valsts kanceleju izklāstīt savu redzējumu par "pro bono"palīdzības ieviešanu Latvijā, tai skaitā par motivatoru juridiskās palīdzības sniedzējiem, kas ļautu spriest  par "pro bono" palīdzības ieviešanas iespējamību. </t>
  </si>
  <si>
    <t>Samazinot finansējumu tiesu ekspertīzes veikšanai, tiks apdraudēta pirmstiesas kriminālprocesa efektivitāte un tiesas spriešana nenodrošinot kvalitatīvu ekspertīzei iesniegto priekšmetu analīzi. Vienlaikus var palielināties ekspertīzes termiņš, kā rezultātā var tikt pārkāpts Kriminālprocesa likumā noteiktais ikviena tiesības uz kriminālprocesa pabeigšanu saprātīgā termiņā. Saskaņā ar Ministru kabineta 2003. gada 29. aprīļa noteikumu Nr. 243 „Tieslietu ministrijas nolikums” 5.2.1. un 5.12. apakšpunktu Tieslietu ministrija izstrādā un īsteno valsts politiku tiesu sistēmas un tiesu ekspertīzes sistēmas jomā. Nevienai citai ministrijai saskaņā ar pastāvošajiem normatīvajiem aktiem šī funkcija nav uzdota. Tieslietu ministrija jau iepriekš ir izteikusi viedokli, ka atbalsta ekspertīžu iestāžu apvienošanu vienā iestādē, bet kategoriski iebilst Iekšlietu ministrijas padotībai, jo ir svarīgi nošķirt izmeklēšanas un ekspertīzes funkcijas. Tas nozīmē, ka, ja tiek pieņemts lēmums par vienas valsts tiesu ekspertīžu iestādes izveidošanu, tad šī iestāde jāveido par pamatu ņemot jau kādu no esošajām valsts tiesu ekspertīžu iestādēm, jo Valsts policija ir viens no subjektiem, kas veic kriminālprocesu. Ja vienas struktūras ietvaros tiks veiktas gan ekspertīzes, gan veikts arī kriminālprocess, darba objektivitāte būs apšaubāma, kas savukārt paaugstinās sūdzību skaitu Eiropas Cilvēktiesību Tiesā.
 Attiecīgi Tieslietu ministrija nepiekrīt ziņojuma 4. punktā ( 26.lpp) sniegtajam priekšlikumam.</t>
  </si>
  <si>
    <r>
      <rPr>
        <b/>
        <sz val="16"/>
        <color indexed="8"/>
        <rFont val="Arial Narrow"/>
        <family val="2"/>
        <charset val="186"/>
      </rPr>
      <t>IeM:</t>
    </r>
    <r>
      <rPr>
        <sz val="16"/>
        <color indexed="8"/>
        <rFont val="Arial Narrow"/>
        <family val="2"/>
        <charset val="186"/>
      </rPr>
      <t xml:space="preserve">
Darba grupas piedāvātais fiskālais konsolidācijas apjoms un tā funkciju sadalījums kopā faktiski attiecas tikai uz 2011.gadu. Šajā sakarā IeM uzskata, ka par vairāku darba grupas priekšlikumu, ieteikumu un rekomendāciju iespējamo īstenošanu var diskutēt tikai tālākā perspektīvā (2012.- 2015.g.g.); Tādējādi piedāvātie aprēķini  par iespējamo konsolidācijas apjomu 2011.gadā kopumā, mūsuprāt, nav pamatoti. Reformas prasa vienreizējā rakstura papildus uzdevumus (atlaišanas pabalsti, jaunu institūciju izveidi, pārejas perioda izdevumi).
Atsauce uz fiskālās konsolidācijas apjoma iespējām, faktiski, tikai saistībā ar informāciju par noziedzības skaita samazināšanu un izmaiņām iedzīvotāju skaitā (darba grupas ziņojuma 14.lapā) mūsuprāt, ir zinātniski nepamatoti  attiecībā uz funkciju kopu – „Sabiedriskā kārtība, drošība un aizsardzība”. Nav pārliecības, ka darba grupas locekļi, paužot tādu viedokli, ņēma vērā pasaulē atzītas kriminoloģisko pētījumu metodoloģijas un metodikas  nosacījumus.
</t>
    </r>
    <r>
      <rPr>
        <b/>
        <sz val="16"/>
        <color indexed="8"/>
        <rFont val="Arial Narrow"/>
        <family val="2"/>
        <charset val="186"/>
      </rPr>
      <t>TM:</t>
    </r>
    <r>
      <rPr>
        <sz val="16"/>
        <color indexed="8"/>
        <rFont val="Arial Narrow"/>
        <family val="2"/>
        <charset val="186"/>
      </rPr>
      <t xml:space="preserve">
Tieslietu ministrija: Attiecībā uz ziņojuma 4. punktā ( 25.lpp) sniegto priekšlikumu par aizturēto un apcietināto personu apsardzes un konvojēšanas funkcijas nodošanu Tieslietu ministrijai. Vēršam uzmanību uz to, ka šāda reforma nav tikusi pārrunāta ar Tieslietu ministriju. Nav saprotams, kādu ieguvumu dos šāda funkciju pārdale. Ieviešot videokonferences, iespējams, ka būs nepieciešami mazāki resursi konvojēšanai, taču konvojs ka tāds jebkurā gadījumā būs nepieciešams, jo nevar prognozēt, cik lielā apjomā šo iespēju tiesas izmantos. Tādējādi, pārdalot funkcijas no vienas iestādes cita, nepieciešamais finansējums nemazināsies, tieši otrādi – palielināsies, jo Ieslodzījuma vietu pārvaldei būs  nepieciešams materiāltehniskais nodrošinājums, lai uzsāktu šo funkciju pildīt. 
Vēršam uzmanību uz to, ka šobrīd valstī ir trīs peronu kategorijas kriminālprocesa ietvaros, kuras nepieciešams apsargāt un konvojēt – aizturētie, apcietinātie un notiesātie. Priekšlikumā ietvertas tikai divas no trim kategorijām, tāpēc priekšlikums ir nepilnvērtīgs. Vērtējot iespēju īstenot šādu kompetences nodošanu, vēršu uzmanību uz zemāk aprakstītajām problēmām.
Analizējot visu trīs konvojējamo personu kategorijas, jāatzīst, ka nododot kompetenci Tieslietu ministrijai, saglabātos problēma ar aizturētajām personām. Aizturētās personas Kriminālprocesa likumā noteiktajā kārtībā var aizturēt uz laiku līdz 48 stundām un šajā laikā šīs personas izvietojamas policijas īslaicīgas aizturēšanas vietās. Tas nepieciešams, jo šajā laikā ievāc nepieciešamo informāciju, lai pieņemtu tālākos lēmumus kriminālprocesā. Līdz ar to šajā īsajā laika periodā šādai personai jāatrodas policijas rīcībā un jebkuras kompetences nodošana Tieslietu ministrijai, kas saistīta ar minētajam personām, nebūtu lietderīga, jo Tieslietu ministrijas kompetencē neietilpst jautājumi, kas saistīti ar izmeklēšanu kriminālprocesā.  
Lai risinātu apcietināto un notiesāto personu konvojēšanas un apsardzes problēmas, Tieslietu ministrija kopīgi ar Iekšlietu ministriju izstrādāja Ieslodzīto apsardzes un konvoja koncepcijas projektu, kura virzība Ministru kabinetā tika atlikta (2009.gada 14.aprīļa protokols Nr.24, 12.§), jo tika konstatēts, ka nav iespējams panākt Tieslietu ministrijas un Iekšlietu ministrijas vienošanos par koncepcijas projektā atbalstāmo risinājuma variantu un tas lielā mērā ir saistīts ar valsts budžeta līdzekļu trūkumu abās iestādēs, kas iesaistītas koncepcijas projekta īstenošanā (Ieslodzījuma vietu pārvaldē un Valsts policijā). Tādejādi vienošanās starp abām ministrijām 2009.gadā par atbalstāmo koncepcijas projekta īstenošanas variantu nebija iespējama. Līdz ar to koncepcijas projekta izskatīšana tika atlikta uz ilgāku laiku. Koncepcijas projekta izstrādes laikā tika secināts, ka pilnīgai konstatēto problēmu novēršanai nepieciešami aptuveni 1,5 miljons latu neatkarīgi no tā, kura no institūcijām uzņemtos pilnu apcietināto un notiesāto konvoja kompetenci.
Tāpat nav skaidrs, kādā veidā rasta priekšlikumā aprēķinātā finanšu ekonomija, jo Tieslietu ministrijai, uzņemoties jauno kompetenci, būtu nepieciešams pārdalīt visus ar šo uzdevumu saistītos resursus no Iekšlietu ministrijas (gan personālu, gan autotransportu, gan arī pārējo darbības nodrošināšanai nepieciešamo – ieroči, rācijas, u.tml.). Turklāt šāda apjomīga uzdevuma pārņemšanai būtu nepieciešams laiks, lai sagatavotos, kā arī pārejas periods, tāpēc uzdevums nav izpildāms 2011.gadā. Vēršu uzmanību uz to, ka Tieslietu ministrijas iniciatīvu ietvaros ieviesto videokonferenču izmantošana kriminālprocesā aizvien samazinās ieslodzīto konvojēšanas gadījumu skaitu, kas savukārt samazinās izdevumus Valsts policijai šā uzdevuma izpildei.
Tā kā Tieslietu ministrijai nav pieejama funkciju izvērtēšanas grupas analīze un argumenti, pamatojoties uz kuriem sniegts šāds priekšlikums, lūdzam sniegt Tieslietu ministrijai savu redzējumu par funkcijas izpildi.
Attiecībā uz 125 funkciju skat. sk. komentāru pie TM 526.funkcijas</t>
    </r>
  </si>
  <si>
    <t xml:space="preserve"> Darba grupas tehniska kļūda, kas ir jālabo, jo Darba grupa ir definējusi , ka atbilstoši funkciju izvērtēšanas metodikai netika vērtētas šādas f-cijas:- izdevumi, kas saistīti ar mērķa ieņēmumiem no Klimata pārmaiņu finanšu instrumenta. Sekojoši ,funkcijām 730;731;732 jāpiemēro K=1, jo politikas izstrāde klimata pārmaiņu mazināšanas jautājumos ir klimata pārmaiņu finanšu instrumenta ieņēmumu veidošanas neatņemama komponente, jeb citiem vārdiem sakot, bez politikas izstrādes nebūs ne ieņēmumu , ne izdevumu.( likums Par Latvijas republikas dalību Kioto protokola elastīgajos mehānismos).</t>
  </si>
  <si>
    <t>Vides izglītība un izglītība ilgtspējīgais attīstībai ir nepieciešama kā pamatzināšanas ikviena sabiedrības pārstāvja ilgtspējīgai saimniekošanai, tādējādi preventīvi nodrošinot ilgtspējīgu resursu izmantošanu, kas ilgtermiņā ir būtisks ieguldījums. Sabiedrībai ir nepieciešamas zināšanas, prasmes un attieksme, lai izprastu un pārvarētu mūsdienu pasaules problēmas un sarežģītību, vienlaikus pietiekami ņemot vērā vides, sociālos un ekonomiskos apsvērumus. Izglītība ilgtspējīgai attieksmei ir būtiska, lai īstenotu gan Latvijas Ilgtspējīgas attīstības stratēģiju 2030.gadam, gan arī Eiropas 2020.gada nodarbinātības un izaugsmes stratēģiju, ar ko tiecas ES pārvērst gudrā, ilgtspējīgā un integrējošā ekonomikā.</t>
  </si>
  <si>
    <t>Tiek nodrošināta KM un tās 33 padotības iestāžu un kultūras nozares kopumā darbs. 2009.gadā KM CA jau veikta reorganizācija, samazinot amata vietu skaitu, atalgojumu, departamentu un nodaļu skaitu un izveidojot optimālu struktūru</t>
  </si>
  <si>
    <t>Nozares politikas plānošana ir ministrijas pamatfunkcija. 2009.gadā KM CA jau veikta reorganizācija, samazinot amata vietu skaitu, atalgojumu, departamentu un nodaļu skaitu un izveidojot optimālu struktūru</t>
  </si>
  <si>
    <t>Nozares politikas veidošana ir ministrijas pamatfunkcija līdz ar to nav iespējams veikt samazinājumu. 2009.gadā KM CA tika veikta reorganizācija apvienojot Kultūrpolitikas plānošanas un ieviešanas departamentus, KM  CA pievienota Muzeju valsts pārvalde un Kultūras un radošo industriju izglītības centrs, pēdējos divus pārveidojot par nodaļām,  pašreizējā struktūra ir  optimāla.</t>
  </si>
  <si>
    <t>ES kultūras kontaktpunktu darbība noteikta Eiropas Parlamenta un Padomes lēmumā Nr. 1903/2006/EK (2006.gada 12.decembris), ar ko izveido programmu “Kultūra” (2007.–2013.). EK programmas "Eiropa Pilsoņiem" ieviešanu regulē Eiropas Parlamenta un Padomes lēmums Nr. 1904/2006/EK (2006. gada 12. decembris). Lai ;īstenotu Eiropas Parlamenta un Padomes lēmumus ir nepieciešams KM līdzfinsējums funkcijas veikšanai.</t>
  </si>
  <si>
    <t>2009.gadā KM CA jau veikta reorganizācija, samazinot amata vietu skaitu, atalgojumu, departamentu un nodaļu skaitu un izveidojot optimālu struktūru. 2010.gadā, salīdzinot ar 2008.gadu, KM CA finansējums samazināts pae 62% un amata vietu skaits - 41%.</t>
  </si>
  <si>
    <r>
      <rPr>
        <b/>
        <sz val="16"/>
        <color indexed="10"/>
        <rFont val="Arial Narrow"/>
        <family val="2"/>
        <charset val="186"/>
      </rPr>
      <t>RAPLM nevar atbalstīt</t>
    </r>
    <r>
      <rPr>
        <sz val="16"/>
        <color indexed="8"/>
        <rFont val="Arial Narrow"/>
        <family val="2"/>
        <charset val="186"/>
      </rPr>
      <t xml:space="preserve"> 50 % funkciju samazinājumu. RAPLM funkcijām nav pārklāšanās ar citu ministriju funkcijām – valsts budžeta finansētu funkciju sarakstā tikai RAPLM ir šī funkcija. Funkcijas pēc 50% samazinājuma nav veicamas. Neveicot vai veicot samazinātā apjomā funkciju Latvijā nebūs investoriem un iedzīvotājiem pieejams vienots valsts attīstības plāns, kurš raksturotu visa MK plānoto politiku turpmākajiem plānošanas periodiem; investoriem un uzņēmējiem nebūs saprotama kopējā valsts politika un samazināsies uzņēmējdarbības vides prognozējamība  2014.-2020.gadam, tādējādi palielināsies riski jebkurām investīcijām Latvijā, apgrūtinot plānošanu un prognozējamību to atgūšanai. Iedzīvotājiem un uzņēmējiem palielināsies neuzticība valdībai, un atsvešinoties no Latvijas valsts, palielināsies iedzīvotāju emigrācija un ēnu ekonomika.  Netiks plānota izeja no piedzīvotās ekonomiskās krīzes 2008.-2009.gadā, plānojot sabalansētu valsts attīstību 2014.-2020.gadam un turpmākajiem periodiem, saskaņā ar LIAS 2030 uzstādījumiem. Turpinot īstermiņa plānošanu, palielināsies risks Latvijai atkārtoti nokļūt krīzes  situācijā. Konkurētspējas celšanai  būtu nevis jāsamazina, bet jāstiprina valsts attīstības plānošanas funkcijas. </t>
    </r>
  </si>
  <si>
    <r>
      <rPr>
        <b/>
        <sz val="16"/>
        <color indexed="10"/>
        <rFont val="Arial Narrow"/>
        <family val="2"/>
        <charset val="186"/>
      </rPr>
      <t>RAPLM nevar atbalstīt</t>
    </r>
    <r>
      <rPr>
        <sz val="16"/>
        <color indexed="8"/>
        <rFont val="Arial Narrow"/>
        <family val="2"/>
        <charset val="186"/>
      </rPr>
      <t xml:space="preserve"> 50 % funkciju samazinājumu. RAPLM funkcijām nav pārklāšanās ar citu ministriju funkcijām – valsts budžeta finansētu funkciju sarakstā tikai RAPLM ir šī funkcija. Funkcijas pēc 50% samazinājuma nav veicamas. Ziņojumā veiktais vērtējums neatbilst krīzes situācijā izvirzītajam kritērijiem (konkurētspējas celšana). Konkurētspējas celšanai  būtu nevis jāsamazina, bet jāstiprina valsts attīstības plānošanas, reģionālās attīstības plānošanas un telpiskās plānošanas funkcijas. Neveicot vai veicot samazinātā apjomā funkciju Latvijā nebūs investoriem un iedzīvotājiem pieejams vienots valsts attīstības plāns , kurš raksturotu visa MK plānoto politiku turpmākajiem plānošanas periodiem; investoriem un uzņēmējiem nebūs saprotama kopējā valsts politika un samazināsies uzņēmējdarbības vides prognozējamība  2014.-2020.gadam, tādējādi palielināsies riski jebkurām investīcijām Latvijā, apgrūtinot plānošanu un prognozējamību to atgūšanai. Iedzīvotājiem un uzņēmējiem palielināsies neuzticība valdībai, un atsvešinoties no Latvijas valsts, palielināsies iedzīvotāju emigrācija un ēnu ekonomika.  Netiks plānota izeja no piedzīvotās ekonomiskās krīzes 2008.-2009.gadā, plānojot sabalansētu valsts attīstību 2014.-2020.gadam. Turpinot īstermiņa plānošanu, palielināsies risks Latvijai atkārtoti nokļūt krīzes  situācijā. </t>
    </r>
  </si>
  <si>
    <r>
      <rPr>
        <b/>
        <sz val="16"/>
        <color indexed="10"/>
        <rFont val="Arial Narrow"/>
        <family val="2"/>
        <charset val="186"/>
      </rPr>
      <t>RAPLM nevar atbalstīt</t>
    </r>
    <r>
      <rPr>
        <sz val="16"/>
        <color indexed="8"/>
        <rFont val="Arial Narrow"/>
        <family val="2"/>
        <charset val="186"/>
      </rPr>
      <t xml:space="preserve"> 50 % funkciju samazinājumu. RAPLM  funkcijām nav pārklāšanās ar citu ministriju funkcijām – valsts budžeta finansētu funkciju sarakstā tikai RAPLM ir šī funkcija. kas nodrošina uzdevumu veikšanu politikas izstrādē un ieviešanā, kas saistīta ar pašvaldību darbību, lai nodrošinātu kvalitatīvus pakalpojumus iedzīvotājiem.  Funkcijas pēc 50% samazinājuma nav veicamas. Tiek apdraudēta pašvaldību finansiālajās kapacitātes uzlabošana, t.sk. pašvaldību finanšu izlīdzināšanas sistēmas pilnveide, pašvaldību finanšu avotu pilnveidošana un dažādošana, kā arī pašvaldību budžetu sistēmas pilnveidošana un pārskatāmība. Tiek apdraudēts uzsāktais darbs pie reģionālā līmeņa pašvaldību – apriņķu izveides, nodalot vietējā līmeņa un reģionālā līmeņa pašvaldību funkcijas un  valsts pārvaldei neraksturīgu funkciju nodošanas pašvaldībām.  Vienas pieturas aģentūras (VPA) principa  valsts un pašvaldību pakalpojumu pieejamībā ieviešana nākotnē radīs papildus izdevumu ietaupījumu, bet samazinoties finansējumam VPA ieviešanai šādu ieguvumu nebūs. Tāpat nepalielināsies iedzīvotājiem nepieciešamo pakalpojumu pieejamība un kvalitāte, netiks unificēti pašvaldību pakalpojumi, optimizēts to skaits, veikta to elektronizācija, savstarpējā sasaiste un integrēšanai, tādējādi nosakot finansiālos, ekonomiskos un citus ieguvumus.</t>
    </r>
  </si>
  <si>
    <r>
      <rPr>
        <b/>
        <sz val="16"/>
        <color indexed="10"/>
        <rFont val="Arial Narrow"/>
        <family val="2"/>
        <charset val="186"/>
      </rPr>
      <t xml:space="preserve">RAPLM neatbalsta </t>
    </r>
    <r>
      <rPr>
        <sz val="16"/>
        <color indexed="8"/>
        <rFont val="Arial Narrow"/>
        <family val="2"/>
        <charset val="186"/>
      </rPr>
      <t xml:space="preserve">atšķirīgu pieeju dažādu ministriju vispārējā atbalsta funkciju finansējuma samazinājumam </t>
    </r>
  </si>
  <si>
    <r>
      <rPr>
        <b/>
        <sz val="16"/>
        <color indexed="10"/>
        <rFont val="Arial Narrow"/>
        <family val="2"/>
        <charset val="186"/>
      </rPr>
      <t>RAPLM neatbalsta</t>
    </r>
    <r>
      <rPr>
        <sz val="16"/>
        <color indexed="8"/>
        <rFont val="Arial Narrow"/>
        <family val="2"/>
        <charset val="186"/>
      </rPr>
      <t xml:space="preserve"> atšķirīgu pieeju dažādu ministriju  finansējuma samazinājumam, kad tiek piemērota atšķirīga pieeja politikas veidošanas funkciju finansējuma samazinājumam (no 3,24%, bet lielākais ir 28,53%.). Atšķirības starp ministrijām politikas plānošanas funkcijām finansējuma samazinājumā ir pieļaujamas tikai tad, ja tiek nolemts no kādas politikas jomas regulēšanas atteikties pilnībā. </t>
    </r>
  </si>
  <si>
    <t xml:space="preserve">Attiecībā uz ziņojuma 4. punktā ( 21.lpp) sniegto priekšlikumu attiecībā uz tiesību aktu juridisko analīzi, tiesību politikas veidošanu un atzinumu par tiesību aktiem sniegšanu.
 Saskaņā ar Ministru kabineta 2003.gada 29.aprīļa noteikumu Nr.243 "Tieslietu ministrijas nolikums" 1.punktu Tieslietu ministrija ir vadošā valsts pārvaldes iestāde tieslietu (tiesību politikas un tiesu administrēšanas) nozarēs. Tiesību aktu projektu juridiskā analīze ir neatdalāms tiesību politikas veidošanas posms. Tiesību normas materializē tiesību politiku (iedzīvina to valsts normatīvajos aktos). Tādēļ šīs politikas korektai veidošanai un īstenošanai Tieslietu ministrijas pašreizējās juridiskās analīzes funkcijas nav atdalāmas.
Kā rāda citu demokrātisko valstu pieredze (sk. pielikumā citātus no dažādu Eiropas valstu Tieslietu ministriju nolikumiem) un tiesībzinātnieku atziņas (sk. piemēram E.Levita atziņas Valsts pārvaldes iekārtas likuma koncepcijā) rūpēties par visu normatīvo aktu tiesiskumu valstī ir klasiska Tieslietu ministrijas funkcija. Šādu funkciju Tieslietu ministrija pildīja arī pirmskara Latvijā.
Savukārt Valsts kancelejas primārais uzdevums saskaņā ar Valsts pārvaldes iekārtas likuma 26.panta piekto daļu ir organizatoriski nodrošināt Ministru kabineta darbu, kā arī būtiska ir Valsts kancelejas veiktā koordinējošā darbība starp dažādām nozarēm. Tomēr nevajag jaukt šo Valsts kancelejas darbību  ar juridiskās analīzes veikšanas funkciju, kas ir tiesību speciālistu uzdevums. Tāpat kā Ārlietu ministrijā ir ārlietu speciālisti, Finanšu ministrijā –  finanšu speciālisti, arī Tieslietu ministrijā  ir dažādu tiesību nozaru speciālisti ar specifiskām zināšanām katrā šajā nozarē, ko Valsts kanceleja ar esošajiem resursiem nevarēs nodrošināt. Tieslietu ministrijā ir izveidota organizatoriskā struktūra un komplekss atzinumu sniegšanas cikls (ietver dažādu tiesību nozaru speciālistu iesaisti), ko vispārīgi juristi nespēj pilnvērtīgi un kvalitatīvi veikt.
Iesakām samazināt Valsts kancelejas funkciju apjomu, tās  veiktās juridiskās analīzes uzdevumus nododot  Tieslietu ministrijai, tādā veidā panākot attiecīgās funkcijas vienotu īstenošanu valsts pārvaldes sistēmā , Valsts kancelejā atstājot to juridiskās kapacitātes apjomu, kas nepieciešams premjera darba nodrošināšanai.
Ņemot vērā, ka institūciju funkciju analīzi veikusi pati Valsts kanceleja, tad šo analīzi nevar uzskatīt par objektīvu un pilnīgu. </t>
  </si>
  <si>
    <t>Tieslietu ministrija nepiekrīt piedāvātajam samazinājumam, norādot uz šādiem riskiem:
Turpmāka finansējuma samazināšana funkcijai „Dalība zemes reformas īstenošanā”  nav iespējama, jo tā radītu risku neizpildīt vairākkārt grozītajā likumā „Par zemes reformas pabeigšanu lauku apvidos” noteikto termiņu, 16.panta trešajā daļā doto uzdevumu.
Centrālā zemes komisija īpašuma tiesības uz zemes reformas pabeigšanai paredzēto zemi atjauno no 2009.gada 2.janvāra līdz 2011.gada 30.decembrim.
Atbilstoši CZK iesniegtajiem datiem uz 01.03.2010. īpašuma  tiesības uz zemes reformai paredzēto zemi ir jāatjauno 1021 personām.
Saskaņā ar 16.12.2008. MK noteikumiem Nr. 1030 „Centrālajā zemes komisijā iesniegto pieprasījumu izskatīšanas kārtība” VZD organizē visu procesu, lai pretendenti varētu izvēlēties zemi, uz kuru tiks atjaunotas īpašuma tiesības.
Risks, samazinot finansējumu: VZD nevarēs izpildīt minēto funkciju, ja tiks samazināti finanšu līdzekļi, kā rezultātā nevarēs nodrošināt noteiktā termiņā visa procesa organizēšanu. Tas savukārt radīs nepieciešamību pagarināt termiņu, līdz kuram CZK atjaunos īpašuma tiesības, kas radīs bijušo zemes īpašnieku neapmierinātību, jo tiks radīts cilvēktiesību aizskārums.</t>
  </si>
  <si>
    <t xml:space="preserve">Tieslietu ministrija norāda, ka ir nepieļaujami degradēt valsts valodas kā nacionālas valsts pamata vietu un lomu, un līdz ar to  valsts valodas uzraudzības funkciju, savietojot divas pēc savas būtības pilnīgi atšķirīgas jomas un funkcijas vienā iestādē - PTAC. Tieslietu ministrija atkārtoti piedāvā Valsts valodas centru nodot  Izglītības un zinātnes ministrijas pārraudzībā, optimizējot tās pārraudzībā esošās ar valsts valodu saistītās institūcijas. </t>
  </si>
  <si>
    <t>Sk. komentāru pie 525.funkcijas.</t>
  </si>
  <si>
    <t xml:space="preserve">Nav atbalstāms Datu valsts inspekcijas budžeta samazinājums, kas radīs papildus riskus fizisko personu datu aizsardzības prasību uzraudzībā, kā  rezultātā tiks pārkāptas Fizisko personu datu aizsardzības likumā noteiktās prasības. Norādām, ka pašreiz ir atklāti vairāki fizisko personu datu aizsardzības pārkāpumi, kā rezultātā Datu valsts inspekcija aktīvi piedalās minēto pārkāpumu novēršanā un sabiedrības informēšanā par fizisko personu datu aizsardzību. Datu valsts inspekcijas budžeta samazinājums radīs administratīvās kapacitātes samazinājumu, kā rezultātā palielināsies fizisko personu datu aizsardzības pārkāpumu skaits, bet netiks nodrošināta to novēršana pilnā apmērā. </t>
  </si>
  <si>
    <t xml:space="preserve">Jautājums par valsts drošības iestāžu finansējumu ir izskatāms Nacionālās drošības padomes sēdē. </t>
  </si>
  <si>
    <t>Funkcija nav mazināmā, funkcija pārņemta no Tieslietu ministrijas bez finansējuma. Atbildētājs Satversmes tiesā ir Ministru kabinets un īsos termiņos ir jāapkopo vienots nozaru ministriju atbildēs sniegtais viedoklis.</t>
  </si>
  <si>
    <t>00. Politiku veidošana (Ministru kabinets, ministriju centrālie aparāti)</t>
  </si>
  <si>
    <t>04. Ekonomiskās darbības plānošana, atbalsts, subsīdijas, mērķdotācijas un atbalsts plānošanas reģioniem</t>
  </si>
  <si>
    <t>07. Veselība</t>
  </si>
  <si>
    <t>08. Kultūra, sports, atpūta</t>
  </si>
  <si>
    <t>03. Sabiedriskā kārtība, drošība un valsts aizsardzība</t>
  </si>
  <si>
    <t>09. Izglītība un zinātne</t>
  </si>
  <si>
    <t>10. Sociālā aizsardzība</t>
  </si>
  <si>
    <t>15. Valsts pārvaldes padotības iestādes</t>
  </si>
  <si>
    <t>Izsaka priekšlikumus/piedāvā alternatīvas</t>
  </si>
  <si>
    <t>Valsts kanceleja
Ekonomikas ministrija
Labklājības ministrija
Tieslietu ministrija
Vides ministrija</t>
  </si>
  <si>
    <t>Daļēji iebilst (iebildumi nav izteikti par visām funkcijām)</t>
  </si>
  <si>
    <t>Finanšu ministrija
Zemkopības ministrija
Satiksmes ministrija
Kultūras ministrija
Reģionālās attīstības un pašvaldību lietu ministrija</t>
  </si>
  <si>
    <t>Iebilst/Neatbalsta</t>
  </si>
  <si>
    <t>Ekonomikas ministrija
Tieslietu ministrija</t>
  </si>
  <si>
    <t>Labklājības ministrija 
Tieslietu ministrija
Zemkopības ministrija
Satiksmes ministrija</t>
  </si>
  <si>
    <t>Kultūras ministrija
Vides ministrija
Zemkopības ministrija</t>
  </si>
  <si>
    <t>Zemkopības ministrija
Kultūras ministrija
Vides ministrija</t>
  </si>
  <si>
    <t>Tieslietu ministrija
Iekšlietu ministrija</t>
  </si>
  <si>
    <t>Finanšu ministrija
Vides ministrija</t>
  </si>
  <si>
    <t>Ekonomikas ministrija
Finanšu ministrija
Zemkopības ministrija
Labklājības ministrija
Vides ministrija
Reģionālās attīstības un pašvaldību lietu ministrija</t>
  </si>
  <si>
    <t>** Ministrijas, kuras izsaka priekšlikumus/piedāvā alternatīvas par funkcijām kopumā - Ārlietu ministrija, Ekonomikas ministrija, Finanšu ministrija, Iekšlietu ministrija, Izglītības un zinātnes ministrija, Reģionālās attīstības un pašvaldību lietu ministrija, Veselības ministrija, Vides ministrija</t>
  </si>
  <si>
    <t>Ekonomikas ministrija
Finanšu ministrija
Reģionālās attīstības un pašvaldību lietu ministrija</t>
  </si>
  <si>
    <t>11. Valsts parāda vadība, iemaksas ES un starptautiskajās organizācijās</t>
  </si>
  <si>
    <t>*Ārlietu ministrija, Aizsardzības ministrija, Izglītības un zinātnes ministrija un Veselības ministrija ir sniegusi tikai vēstules, bez viedokļa par katru funkciju atsevišķi</t>
  </si>
  <si>
    <t>Valsts ugunsdzēsības un glābšanas dienesta administratīvās darbības uzraudzība, konsultēšana un administratīvās kontroles funkcija</t>
  </si>
  <si>
    <t>Attiecībā uz ziņojuma 4. punktā ( 24.lpp) sniegto priekšlikumu RAPLM veiktās funkcijas "Zemes politika un pārvaldība, t.sk. politikas plānošana un normatīvās bāzes izstrāde" nodošanu Tieslietu ministrijai.  RAPLM šobrīd koordinē visu zemes politikas un pārvaldības jomā iesaistīto institūciju (TM, AiM, FM, ZM, VidM) darbību. Līdz ar to RAPLM koordinatora funkciju nevajadzētu jaukt ar to funkciju, kuru veic zemes reformas jomā Tieslietu ministrija. Tādējādi,  ja RAPLM funkcija būtu nodota Tieslietu ministrijai, šādas funkcijas  veikšanai Tieslietu ministrijai būtu nepieciešami papildu finanšu resursi. Līdz ar to nav skaidrs, kā radīsies šeit minētais ietaupījums.</t>
  </si>
  <si>
    <t>Attiecībā uz ziņojuma 5. punktā ( 33.lpp) sniegto priekšlikumu par "Tiesu sistēmas politikas nodalīšanu no Tieslietu ministrijas, izveidojot Tieslietu padomi vai citu neatkarīgu iestādi, norādām, ka: 1) Tiesu vara jau patreiz ir nodalīta no izpildvaras, t. i. tiek nodrošināta tās neatkarība tiesas spriešanā; 2) debate par Tieslietu padomi  jau notikusi Parlamentā šī gada janvārī, vienojoties virzīt izskatīšanai Saeimā grozījumus likumā "Par tiesu varu", paredzot Tieslietu padomes , kā koleģiālas, konsultatīvas institūcijas,  izveidi. 
Lemjot par šo funkciju izvērtēšanas grupas priekšlikumu, politiķiem būtu jāatbild uz jautājumu par to vai tie ir gatavi pašiem tiesnešiem uzticēt tiesu sistēmas politikas attīstību, ar to saprotot arī to reformu, ko sagaidām, veikšanu. 
Finanšu samazinājums nav iespējams, jo Tieslietu padome kā institūcija, kas piedalās tiesu sistēmas politikas un stratēģijas izstrādē, nav vienīgā politikas izstrādātāja minētajā jautājumā tā, piemēram, Tieslietu padomes funkcijās, veidojot tiesu sistēmas politiku, neietilpst normatīvo aktu izstrādāšana. Turklāt Tieslietu padomes kompetencē neietilpst ne tiesu namu pārvaldība, kas ir saimnieciski organizatoriska funkcija, ne atalgojuma nodrošināšana tiesnešiem. Pamatojoties uz varas dalīšanas principu, Tieslietu padomes funkcijas minētajos jautājumos nav iespējams paplašināt. Vienlaikus norādām, ka Tieslietu padomes locekļiem bez amata Tieslietu padomē ir jāpilda amata pienākumi, kas noteikti atkarībā no ieņemamā amata Satversmes tiesas likumā, Civilprocesa likumā, Kriminālprocesa likumā un citos normatīvajos aktos. vienlaikus norādāms, ka neatkarīgas iestādes - Tieslietu padomes, kura izstrādātu tiesu sistēmas politikas izstrāde un uzraudzība, ir strukturālas reformas pēc būtības jautājums un atspoguļojams Satversmē. Pie kam valsts pārvaldes funkcijas nodošana neatkarīgai institūcijai, nesamazina finanšu resursu apjomu, kāds nepieciešams konkrētās funkcijas īstenošanai. Uzskatām par nepieļaujamu jaunas institūcijas izveidošanu.</t>
  </si>
  <si>
    <t xml:space="preserve">Tieslietu ministrija nepiekrīt piedāvātajam samazinājumam, norādot uz šādiem riskiem:
Finansējuma samazināšana vairāk par Ls 180 000 funkcijai „Nekustamā īpašuma raksturojošo datu reģistru vešana” radītu šādus riskus:
1)      Tiks apdraudēta valsts nozīmes IS darbība un tās datu kvalitāte, kā rezultātā netiks izpildīts Valsts kontroles 2010.gada 1.aprīļa revīzijas ziņojumā Nr.5.1-2-15/2009 dotais uzdevums. Tiks apdraudēta datu nodošana pašvaldībām un citām valsts institūcijām.
2)      Tiks apdraudēti tie procesi, kuros tiek izmantota kadastrālā vērtība. Šobrīd saistībā ar mājokļu aplikšanu ar nekustamā īpašuma nodokli ir par 40% pieaudzis VZD saistībā ar kadastrālajām vērtībām iesniegto iesniegumu skaits.
3)      Pašvaldībām un valsts iestādēm informāciju turpmāk varētu sniegt tikai par maksu;
4)      Neuzsākti darbi, lai sagatavotu datus Apgrūtināto teritoriju informācijas sistēmas (ATIS) uzpildīšanai;
5)      Neuzsākta kadastrālās vērtēšanas modeļu pilnveidošana;
6)      Netiks nodrošināta kadastrālās uzmērīšanas veicēju, kas ir kadastra datu radītāji, Sertificēšanas institūciju pieņemto lēmumu apstrīdēšana;
Finansējuma samazināšana Ls 180 000 apmērā funkcijai „Nekustamā īpašuma raksturojošo datu reģistru vešana”, būtu iespējama tikai gadījumā, ja tiktu realizēti šādi pasākumi:
1)      Grozījumi Nekustamā īpašuma valsts kadastra likumā un Grozījumi likumā „Par nodokļiem un nodevām”, izslēdzot valsts nodevu par kadastra izziņu, jo šobrīd 1) VZD nesaņem dotāciju kadastra izziņu sagatavošanai; 2) ir atsevišķi kadastra izziņu veidi (piemēram, kadastra izziņa ar pievienotu grafisko pielikumu, kas noteikta 12.06.2009. likuma "Grozījumi likumā "Par valsts un pašvaldību zemes īpašuma tiesībām un to nostiprināšanu zemesgrāmatās""), ko sagatavošana izmaksā vairāk par noteikto valsts nodevas apmēru Ls 5 (kadastra izziņas grafiskā pielikuma sagatavošana prasa vidēji 3 stundas);
2)      pagarināts administratīvo robežu aprakstu termiņš no 2012.gada uz 2015.gadu (grozījumi Administratīvo teritoriju un apdzīvoto vietu likumā);
3)      darbinieku samazināšana atbalsta un atsevišķās nozaru funkcijās (centrālā aparātā).
Attiecībā uz ziņojuma 5. punktā ( 36.lpp) sniegto priekšlikumu par Zemesgrāmatu un Valsts zemes dienesta apvienošanu vienotā iestādē, norādām, ka šis jautājums Ministru kabinetā jau ir izdebatēts, apstiprinot Tiesu iekārtas attīstības pamatnostādnes 2009. – 2015.gadam. Ministru kabinets, izvērtējot šo jautājumu, jau ir nolēmis, ka Zemesgrāmata ir un paliek tiesu sistēmas sastāvdaļa. Ziņojumā piedāvātā reforma nozīmētu lietu tiesību sistēmas pilnīgu pārveidošanu.
Izsakām nožēlu par to, ka funkciju izvērtēšanas grupas ziņojumā nav atspoguļoti funkciju audita un funkciju izvērtēšanas grupās izdiskutētie Tieslietu ministrijas priekšlikumi, piemēram attiecībā uz Zemesgrāmatu tiesnešu statusa maiņu, tiem kļūstot par vispārējās jurisdikcijas tiesnešiem, tādejādi optimāli izmantojot tiesu sistēmas iekšējos resursus, atslogojot vispārējas jurisdikcijas tiesu darbu, samazinot lietu izskatīšanas termiņus utt.
Tieslietu ministrija piekrīt nepieciešamībai nodrošināt informācijas sistēmu integrēšanu un tas ir virziens, kurā tā aktīvi strādā. IS sistēmu integrēšanas nodrošināšanai nav nepieciešama iestāžu apvienošana. </t>
  </si>
  <si>
    <t>Samazinot finansējumu VDI atbalsta funkcijām, VDI pamatfunkciju veikšana  nebūs nodrošināta ar darbam nepieciešamajām precēm un pakalpojumiem. Datortehnikas bojājumi vai kļūdas datu bāzēs var radīt situāciju, kad nav iespējams iegūt statistisko informāciju, kas atrodas VDI datu bāzēs; iekšējo un ārējo tīklu pārtraukumi apgrūtinās VDI darbiniekiem kvalitatīvi un operatīvi veikt savus pienākumus, pieslēgties Valsts ieņēmumu dienesta datu bāzei, kas nepieciešams operatīvai rīcībai nereģistrētās nodarbinātības apsekojumu veikšanai un informācijas pārbaudei. Jāņem vērā, ka VDI jau ir veikusi finansējuma samazinājumu administratīvajām funkcijām, 2010.gadā nododot atsevišķu administratīvo funkciju veikšanu Labklājības ministrijai.</t>
  </si>
  <si>
    <r>
      <t xml:space="preserve">Iekšlietu ministrija </t>
    </r>
    <r>
      <rPr>
        <b/>
        <sz val="16"/>
        <color indexed="10"/>
        <rFont val="Arial Narrow"/>
        <family val="2"/>
        <charset val="186"/>
      </rPr>
      <t>iebilst</t>
    </r>
    <r>
      <rPr>
        <sz val="16"/>
        <color indexed="8"/>
        <rFont val="Arial Narrow"/>
        <family val="2"/>
        <charset val="186"/>
      </rPr>
      <t xml:space="preserve"> pret izdevumu samazināšanu veselības pakalpojumiem amatpersonām ar speciālajām dienesta pakāpēm, likvidējot šo centralizēto funkciju,  jo veselības aprūpes pakalpojumu klāsts jau ir samazināts. Pašlaik minētas funkcijas nodrošināšana kalpo dienesta pretendentu atlasei pēc veselības stāvokļa un preventīvo pasākumu veikšanai, kurus nedublē citas ārstniecības iestādes</t>
    </r>
  </si>
  <si>
    <r>
      <t xml:space="preserve">Iekšlietu ministrija </t>
    </r>
    <r>
      <rPr>
        <b/>
        <sz val="16"/>
        <color indexed="10"/>
        <rFont val="Arial Narrow"/>
        <family val="2"/>
        <charset val="186"/>
      </rPr>
      <t>iebilst</t>
    </r>
    <r>
      <rPr>
        <sz val="16"/>
        <color indexed="8"/>
        <rFont val="Arial Narrow"/>
        <family val="2"/>
        <charset val="186"/>
      </rPr>
      <t xml:space="preserve"> finansējuma samazināšanai darba aizsardzībai, jo samazinot izdevumus kopumā par 55,2 tūkst. IeM  nevar nodrošināt minēto funkciju izpildi</t>
    </r>
  </si>
  <si>
    <r>
      <rPr>
        <b/>
        <sz val="16"/>
        <color indexed="10"/>
        <rFont val="Arial Narrow"/>
        <family val="2"/>
        <charset val="186"/>
      </rPr>
      <t>Iebilstam!</t>
    </r>
    <r>
      <rPr>
        <sz val="16"/>
        <color indexed="8"/>
        <rFont val="Arial Narrow"/>
        <family val="2"/>
        <charset val="186"/>
      </rPr>
      <t xml:space="preserve"> Iemaksām starptautiskajās organizācijās nevar noņemt "aprēķinātu naudu" , jo organizācijās vai nu iemaksā pilnu summu, vai nemaksā nemaz. Visās starptautiskajās organizācijās, kurās dalību apmaksā SM, tā ir nepieciešama, jo balstās uz starptautiskiem tiesību aktiem, tā ir apstiprināta MK. Izstāšanās no šīm organizācijām nozīmētu dzelzceļa tranzīta pārvadājumu pārtraukšanu no/uz Austrumu puses valstīm, kravu, pasažieru pārvadājumu pārtraukšanu uz ES dalībvalstīm, balsstiesību zaudēšanu IMO komitejās, Latvijā izdoto elektronisko jūras karšu neatzīšanu, Latvijas interešu neievērošanu telekomunikāciju jomā, nespēju nodrošināt universālo pasta pakalpojumu, gaisa satiksmes apturēšanu, Latvijas transporta darbības starptautiskās koordinācijas pārtraukšanu, nespēju veikt ostās ienākošo ārvalstu kuģu inspekcijas, liegumu saņemt kompensācijas naftas piesārņojuma gadījumā Latvijas ūdeņos.</t>
    </r>
  </si>
  <si>
    <t>Tieslietu ministrijas budžetā zvērinātu tiesu izpildītāju vajadzībām piešķirti valsts budžeta līdzekļi, kas šobrīd tiek izmantoti, lai atbilstoši Civilprocesa likuma 567. pantam nodrošinātu Tieslietu ministrijā iesniegto zvērinātu tiesu izpildītāju valsts budžeta līdzekļu pieprasījumu un rēķinu apmaksu (izdevumi tiek segti saskaņā ar Ministru kabineta 2004. gada 1. jūnija noteikumiem Nr. 510 „Noteikumi par izpildu darbību veikšanai nepieciešamo izdevumu apmēru un maksāšanas kārtību”).Katrā izpildu lietā minimālā sprieduma izpildes izdevumu summa, kuru zvērināts tiesu izpildītājs var prasīt atlīdzināt no valsts budžeta līdzekļiem, gadījumā, ja parādnieks pēc zvērināta tiesu izpildītāja aicinājuma parādu nav sedzis labprātīgi, ir vidēji Ls 15,46. 
Ņemot vērā to, ka jau šobrīd piešķirtā finansējuma apmērs nespēj pilnībā nodrošināt sprieduma izpildes segšanu visās Civilprocesa likuma 567. panta otrajā daļā noteiktajās izpildu lietās, finansējuma kārtēja samazināšana nav vēlama. 2009. gadā izpildei iesniegti 74 240 jauni izpildu dokumenti izpildu lietās, kurās piedzinēji ir atbrīvoti no sprieduma izpildes izdevumu samaksas zvērinātam tiesu izpildītājam. Minētais lietu skaits veido 50,6% no visiem pagājušajā gadā izpildei saņemtajiem izpildu dokumentiem. Savukārt atbilstoši Statistikas pārskatā par Latvijas zvērinātu tiesu izpildītāju darbu Latvijā 2010. gada I pusgadā esošajiem datiem secināms, ka šā gada pirmajos sešos mēnešos izpildei iesniegti jau 33 867 šāda veida izpildu dokumenti (47,4% no visiem saņemtajiem izpildu dokumentiem). Tādējādi secināms, ka izpildu lietas, kurās piedzinēji ir atbrīvoti no sprieduma izpildes uzdevumu samaksas, veido būtisku visu izpildu lietu daļu un pēdējo divu gadu laikā tai ir bijusi tendence saglabāties nemainīgai.</t>
  </si>
  <si>
    <t>TM neatbalsta fiskālās konsolidācijas priekšlikumu, jo konkrētās budžeta programmas līdzekļi paredzēti tikai zaudējumu atlīdzības izmaksai personām, kuru tiesības bija nepamatoti aizskartas. Atlīdzināmo zaudējumu veidi un apmērs ir noteikts likumā. Tādējādi stadijā, kad tiek izvērtēts personas iesniegums un piešķirta zaudējumu atlīdzība, valsts pārvaldes iestādei nav iespējams ietekmēt nodarīto zaudējumu un tā atlīdzinājuma apmēru, tādējādi personām ir atlīdzināmi zaudējumi likumā noteiktajā kārtībā un apmērā. TM norāda, ka iesniegumu skaits zaudējumu atlīdzības saņemšanai, kurus izskata TM,  pieaug ik gadu  – 2007.gadā  – 13, 2008.gadā – 18, 2009.gadā  – 38 un 2010.gadā (līdz 1.septembrim) – 17 iesniegumi. 2007. un 2008.gadā budžeta programmā paredzētie līdzekļi LVL 50000 apmērā nebija pietiekami un TM zaudējumu atlīdzības izmaksām lūdza piešķirt līdzekļus no budžeta programmas „Līdzekļi neparedzētiem gadījumiem”, 2009.gadā netika izlietoti visi paredzētie līdzekļi (atlikums bija LVL 7274), savukārt 2010.gadā no budžeta programmā paredzētajiem līdzekļiem  – LVL 45556, uz 1.spetembri ir izmaksāta zaudējumu atlīdzība LVL 32285,35 apmērā, faktiskais atlikums zaudējumu atlīdzības izmaksām ir LVL 13270,65. Pašlaik TM izskata 8 personu iesniegumus zaudējumu atlīdzības saņemšanai, kuros norādītais zaudējumu kopējais apmērs ir LVL 66566,53. Tā kā jau šobrīd var prognozēt, ka piešķirtie budžeta līdzekļi zaudējumu atlīdzības izmaksai 2010.gadā nebūs pietiekami, nav pamatots priekšlikums samazināt budžeta programmas „Zaudējumu atlīdzība nepamatoti aizturētajām, arestētajām un notiesātajām personām” piešķirto līdzekļu apmēru.</t>
  </si>
  <si>
    <t xml:space="preserve">
2008.gada 22.decembrī, pieņemot Ministru kabinetā Noteikumus Nr.1093, atlīdzības un atlīdzināmo izdevumu apmērs tika noteikts samazinātā apmērā, kā arī atlīdzības un atlīdzināmo izdevumu apmērs atkārtoti tika samazināts 2009.gadā, pieņemot grozījumus 2008.gada 22.decembra Ministru kabineta noteikumos Nr.1093, kā rezultātā līdz 2013.gadam advokātu vecāko atlīdzības un atlīdzināmo izdevumu apmēri ir noteikti samazinātā apmērā un fiksēti, katram advokātu vecākajam nosakot konkrētu atlīdzības un atlīdzināmo izdevumu apmēru. Turpmākā izdevumu samazināšana var ietekmēt valsts nodrošinātās juridiskās palīdzības sniegšanu kriminālprocesā, kā rezultātā pret valsti ir iespējamas tiesvedības sakarā ar konstitucionālo tiesību un starptautisko saistību neizpildi.
Attiecībā uz ziņojuma 5. punktā  (34.lpp) izteikto priekšlikumu - Juridiskās palīdzības sniegšanā veicināt „pro bono” palīdzības attīstīšanu, skat. komentāru pie 591. funkcijas.</t>
  </si>
  <si>
    <t>Uzņēmumu reģistra budžets un amata vietu skaits kopš 2009.gada jau vairākkārt ir ticis samazināts (kopumā - par  ~800 tūkst. Ls, amata vienību skaits - par 30 vienībām). Papildus samazinājums nav iespējams, jo tādā gadījumā nebūs iespējams nodrošināt pilnvērtīgu funkcijas izpildi - veikt normatīvajos aktos noteikto tiesību subjektu reģistrāciju, lai nodibinātu to juridisko statusu, kā arī nodrošinātu informācijas par reģistrētajiem tiesību subjektiem un juridiskajiem faktiem publisku ticamību un pieejamību. Tā rezultātā tiktu apdraudēta trešo personu, kā arī pašu reģistros ierakstīto subjektu aizsardzība un uzņēmējdarbības tiesiskā vide kopumā. Faktiski šāds finansējuma samazinājums paredzētu UR reģionālo nodaļu slēgšanu.</t>
  </si>
  <si>
    <t>Tieslietu ministrija norāda, ka Darbinieku prasījumu garantiju fonda līdzekļus veido uzņēmējdarbības riska valsts nodevas daļa, dāvinājumi un ziedojumi, un administratoru atgūtās summas. Uzņēmējdarbības riska valsts nodevu par nodrošinājumu darbinieku prasījumu apmierināšanai no darbinieku prasījumu garantiju fonda līdzekļiem, kā arī par maksātnespējas jomu regulējošā likumā noteiktiem mērķiem katru gadu maksā ikviens darba devējs, kuram var pasludināt juridiskās personas maksātnespējas procesu vai pasludināt kredītiestādes maksātnespēju. Uzņēmējdarbības riska valsts nodevas apmēru un darbinieku prasījumu garantiju fonda pašu ieņēmumos ieskaitāmās nodevas daļu katru gadu nosaka Ministru kabinets.</t>
  </si>
  <si>
    <t xml:space="preserve">Patentu valdes darbības tiek nodrošinātas no valsts nodevām, kuras par Patentu valdes sniegtajiem pakalpojumiem, samaksājušās fizikās un juridiskās personas, lai iegūtu un uzturētu savu tiesību aizsardzību rūpnieciskā īpašuma jomā. Jau pašreiz valsts budžetā iemaksāto valsts nodevu apjoms ir krietni lielāks par Patentu valdei piešķirto valsts budžeta līdzekļu dotāciju, līdz ar to no valsts nodevām, kas iemaksāti par Patentu valdes sniegtajiem pakalpojumiem tiek finansētas arī citas valsts funkcijas (piemērām, 2009.gadā gūtie ienākumi no valsts nodevām ir aptuveni 995 000 Ls apmērā, savukārt līdz 2010.gada 1.septembrim iemaksāto valsts nodevu apmērs jau pārsniedz Patentu valdes kopējas gada budžeta dotācijas apmēru). Nacionālajai patentu iestādei ir jābūt darba spējīgai nodrošināt apmaksāto pakalpojumu kvalitatīvu izpildi. Līdzekļu samazinājums neļaus Patentu valdei kvalitatīvi izpildīt tās funkcijas un pakalpojumus, par kuriem fiziskās un juridiskās personas maksa valsts nodevas, tādējādi aizskarot iedzīvotāju tiesības uz rūpnieciskā īpašuma aizsardzību un ierobežojot iespēju saņemt kvalitatīvos pakalpojumus samaksātas valsts nodevas apmērā. Līdzekļu tālāks samazinājums reāli apdraud rūpnieciskā īpašuma savlaicīgu un kvalitatīvu aizsardzību. Turklāt, samazinoties Patentu valdes finansējumam, Patentu valde būs spiesta atteikties no noteiktu pakalpojumu, par kuriem tiek maksāta valsts nodeva, sniegšanas, līdz ar to samazināsies arī valsts budžeta ienākumi, kas var būt gūti no valsts nodevu iemaksas. 
Izsakām nožēlu, ka funkciju izvērtējumā nav ņemts vērā Tieslietu ministrijas priekšlikums par Patentu valdes statusa maiņu, kā rezultātā tā kā pašfinansējoša aģentūra finansētu savu funkciju izpildi, atslogojot valsts budžetu. </t>
  </si>
  <si>
    <t xml:space="preserve">Tiesu administrācijā 2009.gadā  veiktas strukturālās reformas, optimizējot resursus, kas nepieciešami funkcijas - cilvēkresursu nodrošinājuma tiesu sistēmas izpilde, nodrošināšanā. Samazinot tiesnešu un tiesu darbinieku kvalifikācijas celšanas (apmācību) apjomu, pastāv risks, ka netiks nodrošināta vienotas prakses un likuma normu izpratnes veidošana.  Savlaicīgi neaizpildot vakances pieaug darba apjoms esošajiem tiesnešiem un darbiniekiem, palielināsies lietu izskatīšanas termiņi un neizskatīto lietu skaits. </t>
  </si>
  <si>
    <t>Kopš 2008.gada UGFA nodarbināto skaits un to atalgojums ir būtiski samazināts (detalizētāka info ir sniegta jau iepriekš), t.sk. ir optimizēti iestādes saimnieciskie izdevumi . Samazinot iestādei piešķirto finansējumu pastāv risks, kura rezultātā tiktu pārkāptas personu tiesības saņemt nepieciešamos līdzekļus bērnu, kā vismazāk aizsargātās sabiedrības grupas, nodrošināšanai, kā rezultātā būtiski aizskartas bērna tiesības uz sociālo nodrošinājumu un bērna tiesības uz atbilstošu aprūpi, kā arī pazemināsies bērnu dzīves līmenis.
Ar 01.12.2009. likumu „Grozījumi Uzturlīdzekļu garantiju fonda likumā” izdarīti vairāki grozījumi, tajā skaitā, ņemot vērā arvien pieaugošo bērnu, kuru  uzturam no valsts budžeta tiek maksāti garantētie uzturlīdzekļi, skaitu un ierobežoti pieejamo valsts budžeta līdzekļu, kas piešķirti šim mērķim,  apmēru, no 2010.gada 1.janvāra līdz 2012.gada 31.decembrim uzturlīdzekļus no Uzturlīdzekļu garantiju fonda izmaksā samazinātā apmērā, tādējādi nodrošinot kaut arī samazinātā apmērā visus bērnus, kuriem būtu tiesības saņemt valsts garantētos uzturlīdzekļus. Par minēto likuma normu Satversmes tiesā ir ierosinātas divas lietas, kas ir apvienotas vienā lietā, un prognozēts, ka tiks skatītas septembra beigās, oktobrī.</t>
  </si>
  <si>
    <t>Priekšlikums skatāms kontekstā ar  ārvalstu finanšu instrumentu pārvaldes sistēmas optimizāciju valstī.</t>
  </si>
  <si>
    <t>Ņemot vērā  ekonomikas lejupslīdi, krietni pieaudzis ir darbinieku rakstveida sūdzību skaits VDI par darba tiesiskās attiecības un darba aizsardzību regulējošo normatīvo aktu pārkāpumiem. Pieaudzis arī darba devēju iesniegumu skaits ar lūgumu sniegt VDI viedokli par Darba likuma normu piemērošanu – piemēram, 2009.gadā VDI sniedz 690 šādus rakstveida skaidrojumus. VDI birojos apmeklētāji var saņemt atbildes uz interesējošiem jautājumiem. 2009.gadā kopumā VDI darbinieka sniedza atbildes uz 24527 jautājumiem, no kuriem lielākā daļa (21540) bija par darba tiesiskajām attiecībām. Iepriekš VDI darbinieki sniedza arī konsultācijas pa VDI bezmaksas konsultatīvo tālruni, 2009.gadā kopā atbildot uz 25366, no tiem visvairāk par darba tiesiskajām attiecībām – 24279, bet darba aizsardzībā – 1087. Finansējuma VDI samazinājums faktiski nozīmē vai nu darbinieku skaita samazināšanu vai arī darba samaksas samazinājumu. Tas nozīmē, ka gadījumā, ja tiek samazināts darbinieku skaits, tad tiks samazināts gan izskatīto sūdzību, gan veikto apsekojumu, gan sniegto konsultāciju skaits. Tas attiecas arī uz nereģistrētās nodarbinātības samazināšanas pasākumiem, kuri ir paredzēti Pasākumu plānā nereģistrētās nodarbinātības mazināšanai 2010.-2013.gadam, ko apstiprināja Ministru kabinets 2010.gada 7.aprīlī ar rīkojumu Nr.197. Ņemot vērā iepriekšējo valsts budžeta finansējuma samazinājumu VDI, darbinieku skaits jau ir samazināts par 28% un 2010.gadā plānotais apsekojumu skaits salīdzinājumā ar 2009.gadā veikto pārbaužu skaitu jau ir samazināts par 19,3%. Samazinot finansējumu vēl vairāk, būs jāsamazina apsekojumu skaits, kas var notikt vienīgi uz preventīvo pārbaužu rēķina, jo uz ārkārtas aktivitātēm (sūdzību un iesniegumu izskatīšana, nelaimes gadījumu izmeklēšana u.tml.) VDI saskaņā ar normatīvajiem aktiem ir jāreaģē un uz uzņēmumiem nevar neiet. Tādējādi VDI preventīvā loma nelaimes gadījumu samazināšanā netiks īstenota pietiekamā apmērā. Samazinot kontroli, valstī pieaugs darba aizsardzības un darba tiesību normatīvo aktu pārkāpumu skaits (vienas pārbaudes laikā VDI uzņēmumos konstatē vidēji 4,8 pārkāpumus), kā arī nelaimes gadījumu un arodslimību gadījumu skaits, kas rada zaudējumus valsts sociālajam budžetam, uzņēmumiem (darba nespējas lapu apmaksa, iekārtu avārijas, materiāli tehnisko līdzekļu zaudējumi u.tml.), kā arī cietušajam un viņa ģimenes locekļiem. Samazinot pārbaudes nereģistrētās nodarbinātības jomā – samazināsies valsts ienākumi no nesamaksātajiem nodokļiem, neiekasētajām soda naudām par nereģistrēto nodarbinātību. Samazināsies arī iespējas nodarbinātajiem aizstāvēt savas darba tiesības un  tiesības uz drošiem un nekaitīgiem darba apstākļiem. Vienlaicīgi jāatgādina, ka nepietiekami nodrošināti darba apstākļi ir viens no faktoriem, kas ir veicinājis un veicina arī iedzīvotāju emigrāciju. Ja tiek samazināta darba samaksa esošajam personālam, tad pastāv risks, ka profesionāli, darba tirgū pieprasīti speciālisti ar augstāko izglītību un pieredzi darba tiesību un darba aizsardzības jomā, kuriem VDI nevar nodrošināt konkurētspējīgu atalgojumu, izvēlas pāriet uz citu iestādi, kurā tiek nodrošināta augstāka darba samaksa vai arī izbeigt civildienesta attiecības un aiziet strādāt privātajā sektorā. Līdz ar to gan vienā, gan otrā variantā tiek samazināts VDI veiktais darba apjoms un otrajā gadījumā (ja samazina darba samaksu) var pasliktināties arī veiktā darba kvalitāte. Tādējādi Latvijas Republika nespēs pilnvērtīgi nodrošināt arī savas starptautiski uzņemtās saistības – saskaņā ar Starptautiskās darba organizācijas 1947.gada konvencijas Nr.81 „Konvencija par darba inspekciju ražošanā un tirdzniecībā”, kuru Latvija ir ratificējusi, pieņemot 1994.gada 15.jūnijā likumu „Par Starptautiskās darba organizācijas konvencijām nr.81, 129, 144, 154, 155, 158, 173”, 10.pantu darba inspektoru skaitam jābūt pietiekamam, lai nodrošinātu inspekcijas funkciju efektīvu veikšanu.</t>
  </si>
  <si>
    <r>
      <rPr>
        <b/>
        <sz val="14"/>
        <color indexed="8"/>
        <rFont val="Calibri"/>
        <family val="2"/>
        <charset val="186"/>
      </rPr>
      <t>LM:</t>
    </r>
    <r>
      <rPr>
        <sz val="14"/>
        <color indexed="8"/>
        <rFont val="Calibri"/>
        <family val="2"/>
        <charset val="186"/>
      </rPr>
      <t xml:space="preserve"> MK 2009.gada 3.oktobrī izskatīja Informatīvo ziņojumu “Priekšlikumi par ģimenes valsts pabalsta finansēšanu”, pieņemot lēmumu saglabāt pašreizējo ģimenes valsts pabalsta piešķiršanas kārtību.
2010.gada 27.jūlijā MK apstiprināts Informatīvais ziņojums "Par turpmāku valsts pabalstu izmaksas ierobežojumu noteikšanas pamatotību". Ziņojumā norādīts, ka samazinot ģimenes valsts pabalsta veidā ģimenēm ar bērniem sniedzamā valsts atbalsta apjomu, kā arī samazinot citos veidos sniedzamā valsts atbalsta apjomu (piemēram, braukšanas maksas atvieglojumi sabiedriskā transportā) un ierobežojot valsts sociālās apdrošināšanas pabalstu apmērus, ir samazinājies ģimeņu ar bērniem  ienākuma līmenis, tāpēc daudzām ģimenēm šis pabalsts ir kļuvis par regulāru un nozīmīgu ienākuma daļu. Tāpat ziņojumā secināts, ka Ģimenes valsts pabalsta ierobežojums ir turpināms un pabalsts izmaksājams 8 Ls apmērā par ikvienu bērnu, taču turpmāk nedrīkst to samazināt vai atcelt.
Labklājības ministrija nevar novērtēt FIDG norādītā plānotā ietaupījuma aprēķinu, jo nav pieejami darba grupas izmantotie pieņēmumi un aprēķina metodika.
</t>
    </r>
  </si>
  <si>
    <r>
      <rPr>
        <b/>
        <sz val="14"/>
        <color indexed="8"/>
        <rFont val="Calibri"/>
        <family val="2"/>
        <charset val="186"/>
      </rPr>
      <t>LM:</t>
    </r>
    <r>
      <rPr>
        <sz val="14"/>
        <color indexed="8"/>
        <rFont val="Calibri"/>
        <family val="2"/>
        <charset val="186"/>
      </rPr>
      <t xml:space="preserve"> Pasākumu nav iespējams iekļaut nevienā no šobrīd esošajām LM funkcijām, līdz ar to LM nāktos izveidot vēl vienu jaunu  funkciju (vai vismaz pasākumu)- valsts budžeta finansējuma piešķiršana skolām brīvpusdienu nodrošināšanai. Rezultātā palielinātos LM funkciju skaits. Lai nodrošinātu jauno funkciju, nāktos palielināt, nevis samazināt LM piešķirtos valsts budžeta līdzekļus (jāparedz līdzekļi pilnam dotācijas apjomam skolām un LM cilvēkresursiem pasākuma administrēšanai).
Funkcija pēc mērķa,  satura (budžeta līdzekļu pārskaitījums skolai visa mācību gada garumā) un adresāta (visi pirmās klases skolēni) neatbilst ne pašvaldību sociālajai palīdzībai (vecāku pieprasījums pašvaldībai- ģimenes ienākumu izvērtējums- piešķīrums konkrētai ģimenei uz noteiktu periodu- pašvaldības pārskaitījums skolai par konkrētu bērnu uz konkrētu termiņu), ne valsts pabalstiem (vecāku pieprasījums - piešķīrums un izmaksa konkrētai ģimenei);
Skolām tiks radīti laika un finanšu zaudējumi pārejot uz jauno dotācijas pieprasīšanas, pārskaitīšanas un atskaitīšanās sistēmu.
Funkcija (pasākums), tāpat kā skolu autobusu un internātu nodrošināšana pēc būtības, satura un adresāta palīdz nodrošināt izglītības pieejamību un bērnu tiesības uz bezmaksas izglītību (vismaz pirmajā klasē) - līdz ar to būtu piekritīga IZM.</t>
    </r>
  </si>
  <si>
    <r>
      <rPr>
        <b/>
        <sz val="16"/>
        <color indexed="10"/>
        <rFont val="Arial Narrow"/>
        <family val="2"/>
        <charset val="186"/>
      </rPr>
      <t>Vērtējami ir arī ar darbiniekiem saistāmie rādītāji</t>
    </r>
    <r>
      <rPr>
        <sz val="16"/>
        <color indexed="8"/>
        <rFont val="Arial Narrow"/>
        <family val="2"/>
        <charset val="186"/>
      </rPr>
      <t>: darbinieku īpatsvars organizatoriskajā struktūrā, piemēram, konkrētu atbalsta funkciju īstenotāju skaits attiecībā pret pamatdarbībā nodarbinātajiem, vadītāju un vadītāju vietnieku skaits pret kopējo nodarbināto skaitu, algu fonda izlietojuma analīze, tai skaitā starpnozaru situācijas analīze par to vai darbiniekiem ar līdzīgām funkcijām, uzdevumiem un darba apjomu visā valsts sektorā tiek nodrošināta līdzvērtīga atalgojuma sistēma un vienoti nosacījumi minimālo un maksimālo atalgojuma skalas robežu piemērošanā. Šādai pieejai vajadzētu nodrošināt visu izdevumu sistemātisku salīdzināšanu un novērtējumu nepieļaujot funkciju izpildes izteiktu atšķirību esamību valsts pārvaldē.
FIDG pārstāvētās institūcijas kopējā samazinājuma kopskatā tiek „saudzētas”, līdz ar to Labklājības ministrija aicina veikt konsekventas darbības samazinājuma piemērošanā, kas balstītas uz vienotu pieeju valsts pārvaldes institūcijās.</t>
    </r>
  </si>
  <si>
    <r>
      <rPr>
        <b/>
        <sz val="16"/>
        <color indexed="10"/>
        <rFont val="Arial Narrow"/>
        <family val="2"/>
        <charset val="186"/>
      </rPr>
      <t>Diskutējams</t>
    </r>
    <r>
      <rPr>
        <sz val="16"/>
        <color indexed="8"/>
        <rFont val="Arial Narrow"/>
        <family val="2"/>
        <charset val="186"/>
      </rPr>
      <t xml:space="preserve"> </t>
    </r>
    <r>
      <rPr>
        <b/>
        <sz val="16"/>
        <color indexed="10"/>
        <rFont val="Arial Narrow"/>
        <family val="2"/>
        <charset val="186"/>
      </rPr>
      <t>ir samazinājuma koeficienta piemērošanas princips</t>
    </r>
    <r>
      <rPr>
        <sz val="16"/>
        <color indexed="8"/>
        <rFont val="Arial Narrow"/>
        <family val="2"/>
        <charset val="186"/>
      </rPr>
      <t xml:space="preserve"> un tā veidošanās loģika, kas pēc Labklājības ministrijas vērtējuma nav objektīvs turpmākās budžeta līdzekļu konsolidācijas īstenošanai. Tā vietā par izvērtēšanas objektu institūciju administrēšanas funkciju vērtējumam nepieciešams izvēlēties konkrētu funkciju ietvaros esošu pozīciju analīzi, ko iespējams vērtēt atbilstoši konkrētās institūcijas darbinieku skaitam un pieejamā „bāzes” finansējuma apjomam (arī piemērojot analīzi atbilstoši ekonomiskās klasifikācijas kodiem - atalgojums, atlīdzība, preces un pakalpojumi). Piemēram, telpu uzturēšanas izmaksas uz vienu darbinieku, biroja preču nodrošinājums uz vienu darbinieku, autotransporta vienlīdzīgas nodrošināšanas iespējas reģionos utml.  </t>
    </r>
  </si>
  <si>
    <r>
      <rPr>
        <b/>
        <sz val="16"/>
        <color indexed="10"/>
        <rFont val="Arial Narrow"/>
        <family val="2"/>
        <charset val="186"/>
      </rPr>
      <t>LM neatbalsta</t>
    </r>
    <r>
      <rPr>
        <sz val="16"/>
        <color indexed="8"/>
        <rFont val="Arial Narrow"/>
        <family val="2"/>
        <charset val="186"/>
      </rPr>
      <t xml:space="preserve"> finansējuma samazinājumu funkcijas īstenošanai 10 189 Ls apmērā. Funkcijas ietvaros finansējums plānots karjeras konsultāciju pakalpojumam, ko nodrošina konkursa rezultātā izvēlēts pakalpojuma sniedzējs. Līgums ar pakalpojuma sniedzēju ir spēkā  līdz 2011.gada 31.decembrim.  2011.gada budžeta bāzē plānotais finansējums nodrošina noslēgtā līguma izpildi pilnā apjomā, kā arī pakalpojuma sniegšanu noteiktam cilvēku skaitam (pieprasījums pēc pakalpojuma ir lielāks kā pakalpojuma sniegšanas iespējas). FIDG piedāvātais samazinājums nav pamatots, piedāvājot samazinājuma koeficientu bez ietekmes analīzes - samazinājuma ietekme uz pakalpojuma sniegšanas apjomu, līguma laušanas sankciju piemērošanas analīze, u.c. faktoru analīze. 
Jāatzīmē, ka finansējuma samazinājums šai funkcijai ir arī pretrunā ar  Eiropas Komisijas un Latvijas Republikas Saprašanās memorandā (trešais papildinājums 20.07.2010.) noteikto attiecībā uz  darba tirgus politikas  jomu: "Jebkuri papildu ieņēmumi vai ietaupījumi attiecībā pret deficīta mērķiem ir jāizmanto, lai sasniegtu budžeta deficītu, kas zemāks par plānoto, vai, apspriežoties ar EK un SVF, lai paātrinātu ES fondu apguvi noteikto budžeta deficīta mērķu ietvaros, vai lai palielinātu finansējumu aktīvās nodarbinātības un sociālā drošības tīkla pasākumiem. (....)".</t>
    </r>
  </si>
  <si>
    <t xml:space="preserve"> Ziņojumā par FIDG priekšlikumiem par valsts budžeta finansētu funkciju izvērtēšanu noteikts, ka netiek vērtētas valsts sociālās apdrošināšanas speciālā budžeta funkcijas (finansētie pakalpojumi). Tādejādi uzskatām, ka samazinājuma koeficienta pielietošana funkcijām, kas nav vērtētas nav pamatota. Turklāt jāņem vērā, ka no sociālās apdrošināšanas speciālā budžeta līdzekļiem tiek finansēti sociālās apdrošināšanas pakalpojumi saskaņā ar normatīvajiem aktiem. Šie pakalpojumi ir tieši atkarīgi no ienākumiem, no kuriem strādājošajiem ir aprēķinātas sociālās apdrošināšanas iemaksas un garantē ienākumu kompensāciju – šajā gadījumā ciešot darba negadījumā vai saslimstot ar arodslimību. Ņemot vērā minēto, šai funkcijai nav iespējams piemērot tehnisku koeficienta samazinājumu. Gadījumā, ja FIDG priekšlikumus funkcijas finansējuma samazinājumam ir saistīts ar konkrētām izmaiņām politikas jomā, lūdzam to iekļaut ziņojuma tekstā, norādot, kādas izmaiņas FIDG piedāvā veikt darba negadījumu apdrošināšanas jomā.
Vēršam uzmanību, ka sasteigtu un nepārdomātu izmaiņu ieviešana, kas ir saistīta ar sociālo garantiju samazināšanu, rada risku, ka šādu izmaiņu tiesiskums varētu tikt apšaubīts Satversmes tiesā, kā to ir apliecinājusi virkne Satversmes tiesas spriedumu sociālajā jomā, kuriem pamatā bija pirmsvēlēšanu laikā pieņemti populistiski lēmumi. Satversmē noteikto tiesiskas rīcības nodrošināšanas nepieciešamību nevar ierobežot vai atcelt sakarā ar valsts finansiālām grūtībām. </t>
  </si>
  <si>
    <t>Finansējums tehnisko palīglīdzekļu nodrošināšanai jau ir samazināts  (2008.gadā pakalpojuma finansējuma apjoms bija Ls 3 444 820, 2009.gadā Ls 1 043 743) un nedod iespēju apmierināt pieprasījumu pēc palīglīdzekļiem (uz 01.09.2010. rindā tehnisko palīglīdzekļu saņemšanai gaida 9917 personas), kā rezultātā: gaidīšanas laiks rindā ir pieaudzis vairākkārt (atsevišķu palīglīdzekļu veidu kā, piemēram: ratiņkrēslu, dzirdes aprātu vai acu protēžu saņemšanai rindā jāgaida vidēji 2 gadus). Tālāks finansējuma samazinājums apdraudēs funkcijas izpildi, līdz ar to personas ar invaliditāti zaudēs valsts atbalstu un iespējas iekļauties sabiedrībā un darba tirgū, bet daļa indivīdu – arī iespējas pārvietoties un izkļūt no mājokļa patstāvīgi. 
Administratīvo izdevumu optimizācijas ietvaros, ar 01.09.2009. likvidējot Valsts aģentūru „Tehnisko palīglīdzekļu centrs” (Ministru kabineta 2009.gada 7.jūlija rīkojums Nr.449 „Par „valsts aģentūra „Tehnisko palīglīdzekļu centrs” likvidāciju”), minētā funkcija - uz valsts pārvaldes funkciju deleģējuma līguma pamata (saskaņā ar Sociālo pakalpojumu un sociālās palīdzības likuma 13.panta 2.2 daļu)- jau ir deleģēta VSIA „Nacionālais rehabilitācijas centram „Vaivari””, Latvijas Neredzīgo biedrībai (tiflotehniko palīglīdzekļu nodrošināšana) un Latvijas Nedzirdīgo savienībai (surdotehniko palīglīdzekļu nodrošināšana). 
Rezultātā -  panākta budžeta līdzekļu ekonomija 323 338 latu apmērā.  
Finansējuma samazinājuma rezultātā, no valsts  budžeta apmaksāto tehnisko palīglīdzekļu saraksta svītroti atsevišķi tehnisko palīglīdzekļu veidi, savukārt atsevišķu tehnisko palīglīdzekļu veidu saņemšanai noteikts ierobežojums – tos var saņemt tikai tās personas, kurām noteikts ģimenes vai trūcīgās personas statuss.</t>
  </si>
  <si>
    <t xml:space="preserve">Ņemot vērā, ka funkcijai ir noteikts koeficients 1, tai nevar tikt piemērots samazinājums. Lūdzam Valsts kanceleju un FIDG labot kļūdu.
Pakalpojuma saņēmēji ir personas ar smagiem garīga rakstura traucējumiem (1. un 2.grupas invalīdi), kuras atrodas pilnā valsts apgādībā, jo nespēj dzīvot patstāvīgi, sevi aprūpēt un pat ar atbalstu nevar strādāt algotu darbu (pakalpojuma ietvaros tiek nodrošināta diennakts aprūpe, sociālā rehabilitācija un pastāvīga dzīvesvieta, kā arī atbalsts klientu problēmu risināšanā, piemērotas telpas un atbilstošs inventārs, iespējas atpūtai un nodarbībām, reģistrācija pie ģimenes ārsta, u.c.). 
Saskaņā ar normatīvajos aktos noteikto, ja persona ir pensijas saņēmēja, tā maksā par saņemto pakalpojumu 90 procentus no pensijas, ieskaitot piemaksu pie pensijas, bet ne vairāk kā saņemtā pakalpojuma izmaksas attiecīgajā institūcijā. Minētās personas ir ieguvušas tiesības uz valsts finansētu pakalpojumu saņemšanu un, ja viņu veselības stāvoklis neuzlabosies, šīs tiesības saglabāsies uz visu mūžu. 
Ņemot vērā, ka piedāvātais finanšu resursu samazinājums var attiekties nevis uz klientu maksājumiem, bet gan budžeta dotāciju, klientam nodrošināmā pakalpojuma kvalitāte atbilstošā līmenī vairs nevarētu tikt nodrošināta.
Finansējuma samazinājuma gadījumā, personas ar smagiem garīga rakstura traucējumiem, nesaņemot  pastāvīgu uzraudzību un savlaicīgu medikamentozo terapiju, radīs apdraudējumu  arī sabiedrības drošībai. 
Pakalpojuma sniegšanu līgumorganizācijās nevar pārtraukt, jo pieprasījums pēc sociālās aprūpes pakalpojuma ir lielāks kā valsts sociālās aprūpes centru vietu skaits. Turklāt, līgumi, kas noslēgti iepirkuma konkursa rezultātā un dod tiesības nodrošināt minēto pakalpojumu sniegšanu ir noslēgti uz 5 gadiem. </t>
  </si>
  <si>
    <t xml:space="preserve">Sociālās rehabilitācijas pakalpojumi (14 vai 21 dienu kursa veidā) personām ar funkcionāliem traucējumiem, Černobiļas atomelektrostacijas avāriju seku likvidēšanas dalībniekiem un avārijas rezultātā cietušām personām un politiski represētām personām jau pašlaik netiek nodrošināti pietiekamā apmērā (rindā pēc pakalpojumiem gaida vidēji 2559 personas). </t>
  </si>
  <si>
    <t>Funkcijas ietvaros tiek īstenota Valsts programma bērnu un ģimenes stāvokļa uzlabošanai, kuras pasākumi jau šobrīd ir tādi, kuri tiek iepirkti kā ārpakalpojums, kam nav administrēšanas izdevumi, respektīvi, tiek finansēta kāda konkrēta pasākuma realizācija. Acīmredzot plānotā konsolidācija nozīmē, ka tiek noņemti vai samazināti finansiālie līdzekļi kāda pašreiz neidentificēta pasākuma realizācijai vai Funkciju izvērtēšanas darba grupai ir risinājums, kādā veidā kāds no pasākumiem var tikt realizēts bez samaksas.</t>
  </si>
  <si>
    <t>MK 2009.gada 3.oktobrī izskatīja Informatīvo ziņojumu “Priekšlikumi par ģimenes valsts pabalsta finansēšanu”, pieņemot lēmumu  saglabāt pašreizējo ģimenes valsts pabalsta piešķiršanas kārtību.
2010.gada 27.jūlijā MK apstiprināts Informatīvais ziņojums "Par turpmāku valsts pabalstu izmaksas ierobežojumu noteikšanas pamatotību". Ziņojumā norādīts, ka samazinot ģimenes valsts pabalsta veidā ģimenēm ar bērniem sniedzamā valsts atbalsta apjomu, kā arī samazinot citos veidos sniedzamā valsts atbalsta apjomu (piemēram, braukšanas maksas atvieglojumi sabiedriskā transportā) un ierobežojot valsts sociālās apdrošināšanas pabalstu apmērus, ir samazinājies ģimeņu ar bērniem  ienākuma līmenis, tāpēc daudzām ģimenēm šis pabalsts ir kļuvis par regulāru un nozīmīgu ienākuma daļu. Tāpat ziņojumā secināts, ka Ģimenes valsts pabalsta ierobežojums ir turpināms un pabalsts izmaksājams 8 Ls apmērā par ikvienu bērnu, taču turpmāk nedrīkst to samazināt vai atcelt. 
Vēršam uzmanību, ka FIDG sniedz identisku priekšlikumu attiecībā uz Ģimenes valsts pabalsta reformu Ziņojuma 4.sadaļā "Priekšlikumi un rekomendācijas starpinstitucionālo no valsts budžeta finansēto funkciju izpildes organizācijā, lai sasniegtu fiskālās konsolidācijas mērķus", norādot atšķirīgu finanšu līdzekļu samazinājumu (apmēram 10 milj. latu gadā). Tādejādi nepieciešams precizēt informāciju par FIDG priekšlikumiem kādā no attiecīgajām nodaļām.</t>
  </si>
  <si>
    <t xml:space="preserve"> VSAA attiecībā uz administratīvajiem izdevumiem ir veikusi būtiskus optimizācijas pasākumus (administratīvo funkciju centralizācija, personāla resursu optimizācija, elektroniskā paraksta ieviešana, kancelejas preču limita samazinājumu u.c.), lai nodrošinātu, ka jau šobrīd esošā samazinātā budžeta ietvaros pakalpojumi iedzīvotājiem tiek sniegti saglabājot pakalpojumu kvalitāti. Neraugoties uz VSAA veiktajiem pasākumiem iestādes izdevumu samazināšanai, jau 2010.gada finansējums nav pietiekams VSAA darbības nodrošināšanai līdz gada beigām.  Turklāt jāatzīmē, ka VSAA darba apjoms turpmāk vēl palielinās, kas izskaidrojams gan ar plānoto izdienas pensiju vienotas administrēšanas uzsākšanu ar 2011.gadu, gan arī drīzu līgumu ar Krieviju un Baltkrieviju par sadarbību sociālās drošības jomā spēkā stāšanos.</t>
  </si>
  <si>
    <t>Jebkāda VSAA administratīvo izdevumu samazināšana apdraud ne tikai iestādes darbību, bet ļoti nopietni apdraud arī visas sociālās drošības politikas realizāciju valstī. Labklājības ministrija uzskata, ka stratēģiski svarīgi ir nodrošināt sociālās drošības pakalpojumu pieejamību (VSAA institucionālo pārklājumu) visā valsts teritorijā, jo pretējā gadījumā pieaugs sociālā spriedze sabiedrībā, klientiem būs ilgāk jāgaida pakalpojuma saņemšanu, kā arī pasliktināsies VSAA pieejamība sakarā ar vēl papildu darbdienu samazināšanu un nodaļu slēgšanu.</t>
  </si>
  <si>
    <t xml:space="preserve">Gadījumā, ja VSAA tiek piemērots finanšu līdzekļu samazinājums, lai varētu nodrošināt pakalpojuma pieejamību reģionos, to varēs veikt tikai uz darbinieku skaita samazināšanu, līdz ar to atstājot sekas uz pakalpojuma sniegšanas ilgumu. </t>
  </si>
  <si>
    <t>Tāpat tā būtu pretēja darbība arī Eiropas Komisijas un Latvijas Republikas Saprašanās memorandā noteiktajam, ka strukturālo reformu ietvaros jāparedz  tieši NVA kapacitātes stiprināšana: "Lai īstenotu efektīvu aktīvā darba tirgus politiku, 2010. gada laikā turpināt stiprināt Valsts nodarbinātības aģentūras kapacitātes, lai panāktu efektīvākus konsultāciju pakalpojumus, samazinot bezdarbnieku skaitu, ar kuriem strādā katrs aģentūras darbinieks. Līdz 2010. gada decembra beigām atjaunināt izejas stratēģiju no ESF finansētās ārkārtas publiskās nodarbinātības programmas ar efektīviem variantiem, kā veicināt programmas dalībnieku pāreju uz parasto nodarbinātību, ietverot daļēja laika apmācību iespēju programmas dalībniekiem. 2011. gada pirmajā ceturksnī būs ieviesta kuponu sistēma, kas ļaus brīvi izvēlēties apmācības, kopā ar kvalitatīvām konsultācijām un strukturētu apmācību sniedzēju novērtēšanas sistēmu (balstoties cita starpā uz darba atrašanas rādītājiem), lai bezdarbnieki varētu pieņemt apzinātākus lēmumus par pieejamajām apmācību programmām un apmācību sniedzējiem."</t>
  </si>
  <si>
    <r>
      <rPr>
        <b/>
        <sz val="14"/>
        <color indexed="8"/>
        <rFont val="Calibri"/>
        <family val="2"/>
        <charset val="186"/>
      </rPr>
      <t xml:space="preserve">LM: </t>
    </r>
    <r>
      <rPr>
        <sz val="14"/>
        <color indexed="8"/>
        <rFont val="Calibri"/>
        <family val="2"/>
        <charset val="186"/>
      </rPr>
      <t>No nodarbinātības speciālā budžeta tiek finansēti tikai pakalpojumi saskaņā ar likumu „Par apdrošināšanu bezdarba gadījumam” un budžeta administrēšanas izmaksas.
Vislielākās izmaksas no nodarbinātības speciālā budžeta ir bezdarbnieka pabalsta nodrošināšanai (apmēram 80% no budžeta izdevumiem). Pamatojoties uz Deklarācijas par Valda Dombrovska vadītā Ministru kabineta iecerēto darbību 12.sadaļas „Labklājība” 12.3.2.apakšpunktā norādīto „Atbalstīsim cilvēkus, kuri ekonomiskās krīzes apstākļos zaudējuši darbu: optimizēsim bezdarbnieku pabalstu saņemšanas kārtību esošā finansējuma ietvaros, nosakot visiem vienādu tā saņemšanas iespējamo ilgumu – līdz 9 mēnešiem ”, tika veikti grozījumi likumā „Par apdrošināšanu bezdarba gadījumam” un ir noteikts, ka laika periodā no 2009.gada 1.jūlija līdz 2011.gada 31.decembrim bezdarbnieka pabalstu ikvienam bezdarbniekam izmaksā deviņus mēnešus. Par pagarinātajiem bezdarbnieka pabalsta izmaksas mēnešiem (personām ar apdrošināšanas stāžu līdz 10 gadiem  tie ir 5 mēneši, personām ar apdrošināšanas stāžu līdz 20 gadiem – 3 mēneši), bezdarbnieka pabalsts tiek izmaksāts  tikai valsts sociālā nodrošinājuma pabalsta apmērā - 45 Ls mēnesī. 
Jāatzīmē, ka uz nepieciešamību pagarināt bezdarbnieka pabalsta izmaksas ilgumu vairākkārtīgi tika norādījuši arī Pasaules bankas eksperti.
Vienlaikus ir veikta virkne pasākumu, kas samazina bezdarbnieka pabalsta ļaunprātīgas izmantošanas iespējas (noteikts garāks vidējās apdrošināšanas iemaksu algas, ko ņem par pamatu bezdarbnieka pabalsta apmēra noteikšanai, aprēķināšanas periods, mainīta minētās vidējās apdrošināšanas iemaksu algas aprēķināšanas kārtība, iemaksu algas aprēķināšanas periodā neieskaitot tos divus mēnešus, kuros personai ir bijusi vislielākā un viszemākā apdrošināšanas iemaksu alga). 
Bez tam no 2010.gada 1.janvāra līdz 2012.gada 31.decembrim bezdarbnieka pabalstam ir noteikts ierobežojums -  ja aprēķinātā bezdarbnieka pabalsta apmērs pārsniedz 11,51 Ls dienā, piešķiramā pabalsta maksimālais apmērs dienā - 11,51 Ls + 50% no summas virs 11,51 Ls.
Ņemot vērā augstāk minēto, kā arī pašreizējo sociālo un ekonomisko situāciju, bezdarbnieka pabalstu izmaksu samazināšana 2011.gadā nav iespējama.
Labklājības ministrija nevar novērtēt FIDG norādītā plānotā ietaupījuma aprēķinu, jo nav pieejami darba grupas izmantotie pieņēmumi un aprēķina metodika.</t>
    </r>
  </si>
  <si>
    <r>
      <rPr>
        <b/>
        <sz val="14"/>
        <color indexed="10"/>
        <rFont val="Calibri"/>
        <family val="2"/>
        <charset val="186"/>
      </rPr>
      <t>Iekšlietu ministrija neatbalsta</t>
    </r>
    <r>
      <rPr>
        <sz val="14"/>
        <color indexed="8"/>
        <rFont val="Calibri"/>
        <family val="2"/>
        <charset val="186"/>
      </rPr>
      <t xml:space="preserve">  IeM izglītības iestāžu (koledžu) apvienošanu. Uzskatām, ka nepieciešamās reformas izglītības jomā IeM jau paveiktas- Latvijas Policijas akadēmijas likvidācija. Bez tam, IeM koledžās izveidota specifiskā materiāltehniskā bāze, investējot tajā iepriekšējos gados būtiskus finanšu līdzekļus. Koledžu apvienošanas gadījumā valstī var rasties papildus neparedzētie izdevumi.
Izstrādāta un ar IeM 2010.gada 10.jūnija rīkojumu Nr.1111 apstiprināta jauna IeM padotības iestāžu amatpersonu profesionālās izglītības attīstības koncepcija 2010.-2013.gadam. Koncepcijā paredzēts plašs pasākumu komplekss, kas vērsts uz koledžu darbības optimizāciju un ar apmācības procesu saistīto izdevumu samazināšanu.
Uzskatām, ka uz doto brīdi nav nekādu reālu iespēju trīs mācību iestādes konsolidēti izvietot kādā no IeM rīcībā esošajiem nekustamajiem īpašumiem, neinvestējot tajos lielus finanšu resursus. 
</t>
    </r>
  </si>
  <si>
    <r>
      <rPr>
        <b/>
        <sz val="14"/>
        <color indexed="10"/>
        <rFont val="Calibri"/>
        <family val="2"/>
        <charset val="186"/>
      </rPr>
      <t xml:space="preserve">Neatbalstām. </t>
    </r>
    <r>
      <rPr>
        <sz val="14"/>
        <color indexed="8"/>
        <rFont val="Calibri"/>
        <family val="2"/>
        <charset val="186"/>
      </rPr>
      <t xml:space="preserve">
Valsts materiālās rezervju finanšu resursus veido ieņēmumi no maksas pakalpojumiem un citi pašu ieņēmumi (ieņēmumi no realizētajām materiālajām rezervēm), līdz ar to valsts budžeta konsolidācija nevar attiekties uz valsts materiālo rezervju resursiem.
</t>
    </r>
  </si>
  <si>
    <r>
      <rPr>
        <b/>
        <sz val="14"/>
        <color indexed="10"/>
        <rFont val="Calibri"/>
        <family val="2"/>
        <charset val="186"/>
      </rPr>
      <t>Iekšlietu ministrija neatbalsta</t>
    </r>
    <r>
      <rPr>
        <sz val="14"/>
        <color indexed="8"/>
        <rFont val="Calibri"/>
        <family val="2"/>
        <charset val="186"/>
      </rPr>
      <t xml:space="preserve">  IeM izglītības iestāžu (koledžu) apvienošanu. Uzskatām, ka nepieciešamās reformas izglītības jomā IeM jau paveiktas- Latvijas Policijas akadēmijas likvidācija. Bez tam, IeM koledžās 
izveidota specifiskā materiāltehniskā bāze, investējot tajā iepriekšējos gados būtiskus finanšu līdzekļus. Koledžu apvienošanas gadījumā valstī var rasties papildus neparedzētie izdevumi.
Izstrādāta un ar IeM 2010.gada 10.jūnija rīkojumu Nr.1111 apstiprināta jauna IeM padotības iestāžu amatpersonu profesionālās izglītības attīstības koncepcija 2010.-2013.gadam. Koncepcijā paredzēts plašs pasākumu komplekss, kas vērsts uz koledžu darbības optimizāciju un ar apmācības procesu saistīto izdevumu samazināšanu.
Uzskatām, ka uz doto brīdi nav nekādu reālu iespēju trīs mācību iestādes konsolidēti izvietot kādā no IeM rīcībā esošajiem nekustamajiem īpašumiem, neinvestējot tajos lielus finanšu resursus.
</t>
    </r>
  </si>
  <si>
    <r>
      <rPr>
        <b/>
        <sz val="14"/>
        <color indexed="10"/>
        <rFont val="Calibri"/>
        <family val="2"/>
        <charset val="186"/>
      </rPr>
      <t>Diskutabls jautājums.</t>
    </r>
    <r>
      <rPr>
        <sz val="14"/>
        <color indexed="8"/>
        <rFont val="Calibri"/>
        <family val="2"/>
        <charset val="186"/>
      </rPr>
      <t xml:space="preserve"> Nepieciešams padziļināti  izvērtēt pašreizējo situāciju šajā jomā, t.sk. reālo resursu ietaupījumu.
Jebkurā variantā konvojēšanas funkcijas saglabājas, lai nodrošinātu kriminālprocesā paredzēto darbību veikšanu.
Informācijas tehnoloģiju ieviešana šajā jomā arī prasa būtisku papildus finansēšanu.
</t>
    </r>
  </si>
  <si>
    <r>
      <rPr>
        <b/>
        <sz val="14"/>
        <color indexed="10"/>
        <rFont val="Calibri"/>
        <family val="2"/>
        <charset val="186"/>
      </rPr>
      <t>Diskutabls jautājums.</t>
    </r>
    <r>
      <rPr>
        <sz val="14"/>
        <color indexed="8"/>
        <rFont val="Calibri"/>
        <family val="2"/>
        <charset val="186"/>
      </rPr>
      <t xml:space="preserve"> Mūsuprāt, tas radīs papildus slogu uzņēmējiem un iedzīvotājiem krīzes apstākļos. Valsts policijas sniegto pakalpojumu cenrādis jau tika paaugstināts 2009.gadā.
Mūsuprāt, būtiski palielināt valsts nodevu iespējams ne agrāk par 2013.g.
</t>
    </r>
  </si>
  <si>
    <r>
      <rPr>
        <b/>
        <sz val="14"/>
        <color indexed="10"/>
        <rFont val="Calibri"/>
        <family val="2"/>
        <charset val="186"/>
      </rPr>
      <t>Kopumā atbalstām</t>
    </r>
    <r>
      <rPr>
        <sz val="14"/>
        <color indexed="8"/>
        <rFont val="Calibri"/>
        <family val="2"/>
        <charset val="186"/>
      </rPr>
      <t xml:space="preserve"> priekšlikumu par Valsts policijas Kriminālistikas pārvaldes un Tieslietu ministrijas Valsts tiesu ekspertīžu biroja apvienošanu uz Valsts policijas Kriminālistikas pārvaldes bāzes. Diskutabls jautājums par citām audita rekomendācijām. Viennozīmīgi, finansējuma samazinājums ekspertīžu veikšanai var negatīvi ietekmēt veicamās procesuālās darbības.</t>
    </r>
  </si>
  <si>
    <r>
      <rPr>
        <b/>
        <sz val="14"/>
        <color indexed="10"/>
        <rFont val="Calibri"/>
        <family val="2"/>
        <charset val="186"/>
      </rPr>
      <t>Priekšlikums nav atbalstāms.</t>
    </r>
    <r>
      <rPr>
        <sz val="14"/>
        <color indexed="8"/>
        <rFont val="Calibri"/>
        <family val="2"/>
        <charset val="186"/>
      </rPr>
      <t xml:space="preserve">
 Saskaņā MKK 30.augusta sēdē (protokola Nr.33 7§) izskatītajiem "Grozījumi Ugunsdrošības un ugunsdzēsības likumā" tiek paredzēts, ka esošajos apstākļos Valsts ugunsdzēsības un glābšanas dienests nevar pārņemt no Valsts meža dienesta meža ugunsgrēku ierobežošanas darbu organizēšanu un veikšanu neatbilstošas kapacitātes dēļ, jo tas var apdraudēt Ugunsdrošības un ugunsdzēsības likumā un Civilās aizsardzības likumā noteikto funkciju izpildi.
Esošais meža ugunsgrēku ierobežošanas modelis, kad dienests sniedz atbalstu Valsts meža dienestam ir optimālākais risinājums, ņemot vērā dienestu kapacitāti un resursus.
</t>
    </r>
  </si>
  <si>
    <r>
      <rPr>
        <b/>
        <sz val="14"/>
        <color indexed="10"/>
        <rFont val="Calibri"/>
        <family val="2"/>
        <charset val="186"/>
      </rPr>
      <t>Diskutabls jautājums</t>
    </r>
    <r>
      <rPr>
        <sz val="14"/>
        <color indexed="8"/>
        <rFont val="Calibri"/>
        <family val="2"/>
        <charset val="186"/>
      </rPr>
      <t>. Pakalpojumi, kuri tiek sniegti ārzemēs, jau tagad ir dārgāki, jo papildus tiek piemērota konsulāra nodeva (Ārlietu ministrijas kompetences jautājums).</t>
    </r>
  </si>
  <si>
    <r>
      <rPr>
        <b/>
        <sz val="14"/>
        <color indexed="10"/>
        <rFont val="Calibri"/>
        <family val="2"/>
        <charset val="186"/>
      </rPr>
      <t>(IeM) Konceptuāli atbalstām</t>
    </r>
    <r>
      <rPr>
        <sz val="14"/>
        <color indexed="8"/>
        <rFont val="Calibri"/>
        <family val="2"/>
        <charset val="186"/>
      </rPr>
      <t xml:space="preserve"> priekšlikumu par NBS JS flotiles uzdevumu cilvēku meklēšanas un glābšanas darbiem jūrā nodošanu VRS. Nepieciešams padziļināti izvērtēt priekšlikumu par resursu koncentrēšanas iespējām (t.sk. starptautiskās saistības). VRS kuģi iegādāti par Šengenas finanšu programmas līdzekļiem un tos nevar izmantot militāriem nolūkiem.
Viennozīmīgi, nav atbalstāms priekšlikums par Valsts robežsardzes funkciju nodošanu Valsts policijai bez minēta jautājuma padziļinātas izpētes un pastāvošo risku novērtējuma. 
</t>
    </r>
  </si>
  <si>
    <r>
      <rPr>
        <b/>
        <sz val="14"/>
        <color indexed="10"/>
        <rFont val="Calibri"/>
        <family val="2"/>
        <charset val="186"/>
      </rPr>
      <t>Priekšlikums nav atbalstāms</t>
    </r>
    <r>
      <rPr>
        <sz val="14"/>
        <color indexed="8"/>
        <rFont val="Calibri"/>
        <family val="2"/>
        <charset val="186"/>
      </rPr>
      <t>, ņemot vērā operatīvo dienestu darbības specifiku un veicamo funkciju apjomu. Diskusijas laikā neviens no operatīvās darbības subjektiem minēto priekšlikumu neatbalstīja.</t>
    </r>
  </si>
  <si>
    <r>
      <rPr>
        <b/>
        <sz val="14"/>
        <color indexed="8"/>
        <rFont val="Calibri"/>
        <family val="2"/>
        <charset val="186"/>
      </rPr>
      <t>EM:</t>
    </r>
    <r>
      <rPr>
        <sz val="14"/>
        <color indexed="8"/>
        <rFont val="Calibri"/>
        <family val="2"/>
        <charset val="186"/>
      </rPr>
      <t xml:space="preserve"> </t>
    </r>
    <r>
      <rPr>
        <b/>
        <sz val="14"/>
        <color indexed="10"/>
        <rFont val="Calibri"/>
        <family val="2"/>
        <charset val="186"/>
      </rPr>
      <t>Iebilstam</t>
    </r>
    <r>
      <rPr>
        <sz val="14"/>
        <color indexed="8"/>
        <rFont val="Calibri"/>
        <family val="2"/>
        <charset val="186"/>
      </rPr>
      <t xml:space="preserve"> pret priekšlikumu. Latvijas Institūtam  un Tūrisma attīstības valsts aģentūrai ir dažāda darbības specifika un tās strādā ar atšķirīgām mērķa grupām, kas nerada pamatu šo institūciju apvienošanai</t>
    </r>
  </si>
  <si>
    <r>
      <rPr>
        <b/>
        <sz val="14"/>
        <color indexed="8"/>
        <rFont val="Calibri"/>
        <family val="2"/>
        <charset val="186"/>
      </rPr>
      <t>EM:</t>
    </r>
    <r>
      <rPr>
        <sz val="14"/>
        <color indexed="8"/>
        <rFont val="Calibri"/>
        <family val="2"/>
        <charset val="186"/>
      </rPr>
      <t xml:space="preserve">
</t>
    </r>
    <r>
      <rPr>
        <b/>
        <sz val="14"/>
        <color indexed="10"/>
        <rFont val="Calibri"/>
        <family val="2"/>
        <charset val="186"/>
      </rPr>
      <t>Nav pamatojuma šim ietaupījuma apjomam</t>
    </r>
    <r>
      <rPr>
        <sz val="14"/>
        <color indexed="8"/>
        <rFont val="Calibri"/>
        <family val="2"/>
        <charset val="186"/>
      </rPr>
      <t>, EM priekšlikums ietvēra izdevīgāku – arī finansiāli efektīvāku funkcijas īstenošanu, jo šobrīd EM 85% no kopējās šīs funkcijas veic 11 darbinieki ar finansējumu 190455 lati gadā, turpretī ĀM 15% no kopējās šīs funkcijas īsteno 21 darbinieks.
Ir uzrādītas tikai EM funkcijas, neattiecinot pret konkrētām ĀM funkcijām, ar kurām ir novērojas funkciju dublēšanās pazīmes.
EM papildinājums: īstenojot šīs funkcijas pilnā apmērā Ekonomikas ministrijā, resursu ietaupījums būtiski palielinātos.
Ne izvērtēšanas I, ne II posmā šī funkcija netika apspriesta</t>
    </r>
  </si>
  <si>
    <r>
      <t xml:space="preserve">EM:
</t>
    </r>
    <r>
      <rPr>
        <sz val="14"/>
        <color indexed="8"/>
        <rFont val="Calibri"/>
        <family val="2"/>
        <charset val="186"/>
      </rPr>
      <t xml:space="preserve">Darba grupā netika apspriests, ka visa funkcija kopumā ir koncentrējama FM.
Diskutējot  par makroekonomiskās analīzes funkcijas veikšanu darba grupa neiebilda, ka to turpina veikt kā Ekonomikas (izvērtē un izstrādā dažādus tautsaimniecības attīstības scenārijus un tiem atbilstošo struktūrpolitiku), tā Finanšu (nosaka ietvaru fiskālās politikas veidošanai)  ministrija. </t>
    </r>
  </si>
  <si>
    <r>
      <rPr>
        <b/>
        <sz val="14"/>
        <color indexed="8"/>
        <rFont val="Calibri"/>
        <family val="2"/>
        <charset val="186"/>
      </rPr>
      <t>EM:</t>
    </r>
    <r>
      <rPr>
        <sz val="14"/>
        <color indexed="8"/>
        <rFont val="Calibri"/>
        <family val="2"/>
        <charset val="186"/>
      </rPr>
      <t xml:space="preserve">  </t>
    </r>
    <r>
      <rPr>
        <b/>
        <sz val="14"/>
        <color indexed="10"/>
        <rFont val="Calibri"/>
        <family val="2"/>
        <charset val="186"/>
      </rPr>
      <t>nepastāv funkciju dublēšanās</t>
    </r>
    <r>
      <rPr>
        <sz val="14"/>
        <color indexed="8"/>
        <rFont val="Calibri"/>
        <family val="2"/>
        <charset val="186"/>
      </rPr>
      <t xml:space="preserve">
Politikas izstrādes nodošana pašvaldībai ir pretrunā ar Valsts pārvaldes iekārtas likumu
Ne izvērtēšanas I, ne II posmā šī funkcija netika apspriesta</t>
    </r>
  </si>
  <si>
    <r>
      <rPr>
        <b/>
        <sz val="14"/>
        <color indexed="8"/>
        <rFont val="Calibri"/>
        <family val="2"/>
        <charset val="186"/>
      </rPr>
      <t xml:space="preserve">EM: </t>
    </r>
    <r>
      <rPr>
        <sz val="14"/>
        <color indexed="8"/>
        <rFont val="Calibri"/>
        <family val="2"/>
        <charset val="186"/>
      </rPr>
      <t xml:space="preserve">Ne izvērtēšanas I, ne II posmā šī funkcija netika apspriesta. EM veic nepieciešamo normatīvo aktu izstrādi politikas īstenošanai, bet administrēšanu (tiešos maksājumus) veic Zemkopības ministrija (Lauku atbalsta dienests). </t>
    </r>
  </si>
  <si>
    <r>
      <rPr>
        <b/>
        <sz val="14"/>
        <color indexed="8"/>
        <rFont val="Calibri"/>
        <family val="2"/>
        <charset val="186"/>
      </rPr>
      <t xml:space="preserve">LM: </t>
    </r>
    <r>
      <rPr>
        <sz val="14"/>
        <color indexed="8"/>
        <rFont val="Calibri"/>
        <family val="2"/>
        <charset val="186"/>
      </rPr>
      <t>Daļa no funkcijā iekļautā finansējuma ir paredzēta Valsts programmas bērnu un ģimenes stāvokļa uzlabošanai īstenošanai, kurā iekļautie pasākumi jau šobrīd ir tādi, kuri tiek iepirkti kā ārpakalpojums (īstenošanā var iesaistīties arī nevalstiskais sektors), kam nav administrēšanas izdevumi, respektīvi, tiek finansēta kāda pasākuma realizācija. 
No FIDG ziņojuma nav identificējams, kuras tieši funkcijas ir plānots nodot NVO. Ja nevalstiskajam sektoram tiek plānots nodot uzticības tālruni, tad jāņem vērā sekojoši riski. 
Šobrīd uzticības tālrunis ir tikai šaura daļa no VBTAI kopējā darbā integrētā bērnu tiesību uzraudzības un prevencijas darba. Šīs funkcijas nodrošināšana ir cieši saistīta ar citām inspekcijas funkcijām- tajā skaitā ar bērnu tiesību ievērošanas uzraudzības un kontroles nodrošināšanu, metodiskās palīdzības sniegšanu valsts un pašvaldību speciālistiem. Inspekcijā izveidotā struktūra ļauj, pirmkārt, efektīvi izmantot valsts budžeta resursus, otrkārt, ātri un efektīvi sniegt ne tikai psiholoģisku atbalstu, bet reālu palīdzību bērnam, kurš nonācis krīzes situācijā. Saņemot telefonisku informāciju par iespējamu bērnu tiesību pārkāpumu, tā nekavējoties (stundas vai steidzamos gadījumos dažu minūšu laikā) tiek nodota valsts bērnu tiesību aizsardzības inspektoriem. Inspektori nekavējoties veic nepieciešamās darbības, lai bērnam palīdzētu, jo ir tiesīgi dot uzdevumus gan bāriņtiesām (ņemot vērā to, ka inspekcija veic arī bāriņtiesu darba uzraudzību), gan citām institūcijām, gan paši iesaistoties problēmas risināšanā. Šādu praksi atzinīgi novērtējusi arī Starptautiskā bērnu uzticības tālruņu asociācija, atzīstot, ka gadījumos, kad tālruņa darbību nodrošina NVO, tā aprobežojas ar psiholoģiska atbalsta sniegšanu. Uz tālruni zvana ne tikai bērni, kuriem nepieciešama palīdzība, bet arī pieaugušie, lai informētu par iespējamiem bērnu tiesību pārkāpumiem gan ģimenē, gan institūcijās. Inspekcijas izveidoto sistēmu atzinīgi novērtēja arī ANO eksperte cilvēktirdzniecibas jautājumos, kas vizītes laikā Latvijā 2009.g. detalizēti iepazinās ar inspekcijas darbību.
Nododot uzticības tālruņa darbības nodrošināšanu NVO objektīvi nebūs iespējams nodrošināt tik ātru un efektīvu iejaukšanos, jo tai nebūs ne tādu tiesību ne pilnvaru kā inspekcijai. Savukārt, ja tā NVO, kurai šī funkcija tiktu deleģēta, saņemot informāciju, to tālāk nodos inspekcijai, kā to dažkārt praktizē tie bērnu uzticības tālruņi, kas patlaban darbojas Latvijā, tad tas noteikti prasīs vairāk laika un palīdzība var tikt sniegta novēloti. 
Inspekcijas stiprā puse, nodrošinot tālruņa darbību, ir tā, ka to veic profesionāļi, kas ir darba attiecībās ar inspekciju, līdz ar to ir iespējams nodrošināt kvalitatīvu pakalpojumu. Aizstājot algotus darbiniekus ar brīvprātīgajiem, pastāv risks, ka pakalpojuma kvalitāte krītas, jo brīvprātīgie bieži mainās, jāiegulda līdzekļi to apmācībā un nav iespējams nodrošināt profesionālu izaugsmi ilgtermiņā (to apstiprināja arī Latvijas prakse līdz šīs funkcijas nodošanai inspekcijai). Ņemot vērā, ka funkcijas deleģēšana ir pamatota tikai tad, ja NVO to varētu veikt efektīvāk, vai vismaz tikpat efektīvi, bet ar mazākiem resursiem, šinī gadījumā tas nebūs iespējams, jo inspekcijai viena zvana apkalpošanas izmaksas sastāda 0,66 Ls, kamēr citu tālruņu, kuru darbību nodrošina NVO, izmaksas ir vairākkārt augstākas (pat 4,61 Ls). 
Uzticības tālruņa funkcijas deleģēšana negatīvi ietekmētu arī pārējo funkciju veikšanu, it īpaši- uzraudzības funkciju, kura nav deleģējama NVO. Patlaban Ģimeņu ar bērniem atbalsta departamenta speciālisti (tie, kuriem ir psihologa kvalifikācija) nodrošina ne tikai konsultēšanu pa telefonu, bet piedalās inspektoru veiktajās pārbaudēs bērnu namos, izglītības iestādēs, veic sarunas ar bērniem, sniedz citu inspektoriem nepieciešamo informāciju, kas bieži ir par pamatu, lai konstatētu bērnu tiesību pārkāpumus. Minētie speciālisti kopā ar inspektoriem nodrošina arī metodiskās palīdzības sniegšanu un sabiedrības izglītošanu, vadot seminārus bērnu namu darbiniekiem, pedagogiem, bāriņtiesu speciālistiem, ieslodzījuma vietu darbiniekiem. Arī inspekcijas izveidotās krīzes komandas izbraukumos palīdzību smagi cietuša vai bojā gājuša bērna tuviniekiem, klases biedriem, pedagogiem u.c. sniedz inspektori kopā ar  Ģimeņu ar bērniem atbalsta departamenta speciālistiem.
Labklājības ministrija nevar novērtēt FIDG norādītā plānotā ietaupījuma aprēķinu, jo nav pieejami darba grupas izmantotie pieņēmumi un aprēķina metodika.</t>
    </r>
  </si>
  <si>
    <r>
      <rPr>
        <b/>
        <sz val="16"/>
        <color indexed="10"/>
        <rFont val="Arial Narrow"/>
        <family val="2"/>
        <charset val="186"/>
      </rPr>
      <t>RAPLM nevar atbalstīt šādu funkciju samazinājumu</t>
    </r>
    <r>
      <rPr>
        <sz val="16"/>
        <color indexed="8"/>
        <rFont val="Arial Narrow"/>
        <family val="2"/>
        <charset val="186"/>
      </rPr>
      <t xml:space="preserve">. Līdzekļu samazināšana elektronisko iepirkumu nodrošināšanai nav iespējama, jo elektronisko iepirkumu nodrošināšana un attīstība nākotnē nodrošinās ikgadēju valsts līdzekļu ietaupījumu vismaz 1,46 milj. latu apmērā, kā arī būtiski tiks ekonomēti valsts administratīvie resursi publisko iepirkumu procedūru organizēšanai un samazināts korupcijas risks publiskajos iepirkumos. Lai īstenotu šo uzdevumu un palielinātu publisko iepirkumu efektivitāti ar centralizētu iepirkumu veikšanu, paredzēts, ka Ministru kabinets līdz 2010.gada 1.oktobrim noteiks preču un pakalpojumu grupas, kurās ietvertās preces un pakalpojumus tiešās pārvaldes iestādēm vajadzēs obligāti iegādāties Elektronisko iepirkumu sistēmā (EIS), kas būtiski palielinās EIS nodrošināšanā iesaistīto struktūrvienību darba apjomu un resursus. Papildus tam elektronisko iepirkumu nodrošināšana un attīstība ir viens no valsts uzdevumiem, kuru Latvijas Republika ir uzņēmusies pildīt Papildu saprašanās memorandā starp ES un Latvijas Republiku (skatīt: http://www.fm.gov.lv/?lat/aktualitates/jaunumi/50030/ ).  Finansējuma samazinājums valsts informācijas sistēmu darbībai un attīstībai, kuras saskaņā ar normatīviem aktiem ir kritiskas valsts informācijas sistēmas, (atrodas VRAA pārziņā) nozīmē to slēgšanu un atsevišķu valsts funkciju sadārdzināšanos, kā arī iedzīvotāju izmaksu pieaugumu, izmantojot publiskos pakalpojumus. Turpmāka līdzekļu samazināšana nozīmē kādu no iepriekš uzskaitītajām prasībām neveikt vispār, kas nav pieļaujami, jo tas nozīmētu valsts informācijas sistēmu (Elektronisko iepirkumu sistēma; Valsts informācijas sistēmu savietotājs un vienotais valsts un pašvaldību pakalpojumu portāls www.latvija.lv) darbības ierobežošanu vai pilnīgu pārtraukšanu. </t>
    </r>
  </si>
  <si>
    <t>VIDM jau 2010.gadā ir būtiski samazinājusi atbalsta funkcijas, centralizējot tādus atbalsta jautājumus kā grāmatvedību un daļēji personālvadības jautājumus. VIDM 2010.gadā atteicās no īrētām telpām un racionāli izmanto telpas. Tādas servisa funkcijas kā telpu uzkopšanu un apsaimniekošanu jau ilgāku laiku veic uzņēmējsabiedrības ( ārpakalpojums). Sekojoši, VIDM jau iepriekšējos periodos  ir optimizējusi  atbalsta funkcijas un šobrīd 2011.gadam bāzes finansējuma aprēķinātā summa ietver līgumsaistību izpildi, kuru mehāniski samazināt nav iespējams. Ierosinājums, piemērot K=1.</t>
  </si>
  <si>
    <t>Darba grupa nav izvērtējusi vai ar esošo finansējumu konkrēto funkciju vispār ir iespējams veikt. Iespējams, ka atsevišķām funkcijām finansējums pat ir jāpalielina, procentuāla visu funkciju samazināšana grauj esošo darbinieku kapacitāti un noslodzi. Darbinieki nespēs  veikt darbu ar jauno tiesību aktu savlaicīgu un kvalitatīvu pārņemšanu, nebūs spējīgi kvalitatīvi atbildēt uz EK argumentētajiem paziņojumiem un operatīvi novērst uzrādītos trūkumus pirms tiesvedības uzsākšanas.</t>
  </si>
  <si>
    <r>
      <rPr>
        <b/>
        <sz val="16"/>
        <color indexed="10"/>
        <rFont val="Arial Narrow"/>
        <family val="2"/>
        <charset val="186"/>
      </rPr>
      <t>Samazinājums nav iespējams</t>
    </r>
    <r>
      <rPr>
        <sz val="16"/>
        <color indexed="8"/>
        <rFont val="Arial Narrow"/>
        <family val="2"/>
        <charset val="186"/>
      </rPr>
      <t>, jo funkcijas aprēķins ir balstīts uz MK 29.06.2010. noteikumos Nr.602  noteiktajām normām.</t>
    </r>
  </si>
  <si>
    <r>
      <rPr>
        <b/>
        <sz val="16"/>
        <color indexed="10"/>
        <rFont val="Arial Narrow"/>
        <family val="2"/>
        <charset val="186"/>
      </rPr>
      <t>Ierosinājums nodot šo funkciju NVO ir ļoti interesants</t>
    </r>
    <r>
      <rPr>
        <sz val="16"/>
        <color indexed="8"/>
        <rFont val="Arial Narrow"/>
        <family val="2"/>
        <charset val="186"/>
      </rPr>
      <t>. Tas liecina, ka darba grupa nav izvērtējusi funkciju pēc būtības, jo funkcijas aprakstā ir norādīts, ka funkcijas ietvaros risina  komunikācijas un sabiedrisko attiecību jautājumus. Tātad Vides ministrijas mājas lapu ar tur atrodošos visu svarīgo informāciju  turpmāk uzturēs NVO. Mūsuprāt, tad visās ministrijās un Valsts kancelejā ir jāpiemēro šis ierosinājums, vai jānoraida kā klaji aplams.</t>
    </r>
  </si>
  <si>
    <t>Visi Eiropas Komisijas lēmumi, t.sk. arī par finansējuma piešķiršanu dažādiem, ne tikai ar vides politiku saistītiem, projektiem  tiek balstīti uz monitoringa datiem; nav pieļaujama monitoringa politikas vājināšana.</t>
  </si>
  <si>
    <t>Saskaņā ar darba grupas definēto, ka ES politiku instrumentu un pārējās ārvalstu finanšu palīdzības līdzfinansēto un finansēto projektu un pasākumu īstenošana netiek vērtēta, tad atkal tehniska kļūda K=1, jo jebkura instrumenta politikas īstenošanas izstrāde ir instrumenta īstenošanas KOMPONENTE.</t>
  </si>
  <si>
    <t>Saskaņā ar darba grupas definēto, ka iemaksu starptautiskajās organizācijās funkcija netiek vērtēta, tad atkal tehniska kļūda K=1, jo jebkura iemaksu veikšana ir šīs funkcijas administrēšanas KOMPONENTE.</t>
  </si>
  <si>
    <t>Ņemot vērā, ka LDM ir viens no apmeklētākajiem muzejiem ar neadekvāti mazu budžetu un darbinieku skaitu, finanšu līdzekļu trūkums īsā laikā var atstāt negatīvu ietekmi gan uz ēkas tehnisko stāvokli, gan arī pakalpojumu kvalitāti. Jau esošais budžeta finansējums nespēj nodrošināt elementāras publiskā iestādes uzturēšanas vajadzības, kritiska situācija ir izveidojusies muzeja pagrabos, kur izvietots muzeja krājums, nolietotās hidroizolācijas dēļ pagrabos iekļūst ūdens., situācija veidojas Līdzīgi kā Latvijas nacionālajā bibliotēkā. Ar nesakoptu tūrisma objektu negatīvi tiek ietekmēts Latvijas tēls kopumā, pasliktinās muzeja apmeklētāju apkalpošanas kvalitāte.</t>
  </si>
  <si>
    <t xml:space="preserve">Nepietiekamā izpratne par vides jautājumiem politiskā līmenī atspoguļojas arī sabiedrībā. Sabiedrības izpratnes palielināšana par vides aizsardzības jautājumiem ir nozīmīgs posms ilgtspējīgas attīstības nodrošināšanā, tam jābūt metodiskam un nepārtrauktam, lai virzītos uz rezultātu sasniegšanu. Ap 100 000 muzeja apmeklētāju gadā liecina par sabiedrības interesi par muzeja daudzveidīgajiem izglītības pakalpojumiem. </t>
  </si>
  <si>
    <t>Muzejs ieņem nozīmīgu vietu gan neformālās, gan arī formālās izglītības īstenošanā un gadā apkalpo ap 700 skolēnu grupas (v.n.14000 skolēni), kas ir liels atbalsts pedagogu darbam un iespēja paplašināt skolēnu redzesloku. Atbilstoši pasaulē pieņemtajam, skolēni iepazīstas ar muzeju un tā vērtībām izmantojot speciālistu daudzveidīgo piedāvājumu. Darbs tiek veikts, izmantojot muzeja specifiskās iespējas (krājuma izmantošana, krājuma izpētes rezultātu izmantošana), tāpēc nevar šo funkciju deleģēt NVO. Šo funkciju nav iespējams nodalīt no muzeja pamatdarbības .</t>
  </si>
  <si>
    <t>Ir veikta gan grāmatvedības centralizācija, gan citi iespējamie pasākumi atbalsta un pamata funkciju veikšanai ar līdz absolūtam minimumam samazinātu darbinieku skaitu, vairākiem darbiniekiem vienlaicīgi pildot vairākas funkcijas bez aizvietošanas iespējām.</t>
  </si>
  <si>
    <t xml:space="preserve">Saskaņā ar funkciju izvērtēšanas darba grupas norādēm iemaksas starptautiskajās organizācijās netika vērtētas un samazinājums netiek paredzēts. Priekšlikums noraidāms, jo ar mehāniskiem samazinājumiem nav iespējams samazināt iemaksas, kuras nosaka starptautiskie normatīvie akti. </t>
  </si>
  <si>
    <t>Iestādē ir veikta gan grāmatvedības centralizācija, gan citi iespējamie pasākumi atbalsta un pamata funkciju veikšanai ar līdz absolūtam minimumam samazinātu darbinieku skaitu, vairākiem darbiniekiem vienlaicīgi pildot vairākas funkcijas.</t>
  </si>
  <si>
    <t>Ir veikta gan grāmatvedības centralizācija, gan citi iespējamie pasākumi atbalsta un pamata funkciju veikšanai ar līdz absolūtam minimumam samazinātu darbinieku skaitu, vairākiem darbiniekiem vienlaicīgi pildot vairākas funkcijas bez aizvietošanas iespējām jomās, kas prasa augsti kvalificētu speciālistu darbu un specifiskas zināšanas. Finansējuma samazinājums funkcijas īstenošanai apdraudēs un faktiski var apturēt lielos, vidējos un reģionālos tautsaimniecības attīstības projektus, jo nebūs pieejams savlaicīgs ES finansējums tautsaimniecības attīstības projektiem vairāku simtu miljonu latu apjomā, kas netiks ieguldīti Latvijas tautsaimniecībā un ļoti būtiski pasliktināsies Latvijas iedzīvotāju dzīves kvalitāte un Latvijas ekonomiskā konkurētspēja, tai skaitā starptautiskā līmenī. Izraisīs sankcijas un tiesvedības procesus par vairāku ES regulu, direktīvu un konvenciju, kā arī vietējo normatīvo aktu neizpildi. Būtiski pieaugs apelācijas gadījumu un tiesvedības procesu skaits, ilgums un prasījumu apmēri, radot papildus protestus un tiesvedības, tādējādi arī  projektu, t.s. ES finansēto projektu apturēšanu.</t>
  </si>
  <si>
    <t>Finansējuma samazinājums funkcijas īstenošanai apdraudēs un faktiski var apturēt lielos, vidējos un reģionālos tautsaimniecības attīstības projektus, jo nebūs pieejams savlaicīgs ES finansējums tautsaimniecības attīstības projektiem vairāku simtu miljonu latu apjomā, kas netiks ieguldīti Latvijas tautsaimniecībā un ļoti būtiski pasliktināsies Latvijas iedzīvotāju dzīves kvalitāte un Latvijas ekonomiskā konkurētspēja, tai skaitā starptautiskā līmenī. Izraisīs sankcijas un tiesvedības procesus par vairāku ES regulu, direktīvu un konvenciju, kā arī vietējo normatīvo aktu neizpildi. Būtiski pieaugs apelācijas gadījumu un tiesvedības procesu skaits, ilgums un prasījumu apmēri, radot papildus protestus un tiesvedības, tādējādi arī  projektu, t.s. ES finansēto projektu apturēšanu.</t>
  </si>
  <si>
    <t>Finansējuma samazinājums funkcijas īstenošanai izraisīs sankcijas un tiesvedības procesus par vairāku ES regulu, direktīvu un konvenciju, kā arī vietējo normatīvo aktu neizpildi. Pasliktinās Latvijas iedzīvotāju dzīves kvalitāte - strauji attīstīsies vides un dabas objektu degradācija un bīstamu avāriju riska pieaugums, kas kopumā faktiski izslēgtu Latvijas spēju pārvarēt krīzi ilgstošā laika posmā, palielināsies atbilstoši neapsaimniekoto iepakojuma atkritumu daudzums un samazināsies nodokļu ieņēmumi.</t>
  </si>
  <si>
    <t>Finansējuma samazinājums funkcijas īstenošanai izraisīs sankcijas un tiesvedības procesus par vairāku ES regulu, direktīvu un konvenciju, kā arī vietējo normatīvo aktu neizpildi. Būtiski palielinās rūpniecisko avāriju riski, t.sk. valsts drošībai nozīmīgos objektos, kā rezultātā pasliktināsies Latvijas iedzīvotāju dzīves kvalitāte, iespējami materiālie zaudējumi būtiski palielinātos apjomos. Pasliktinās Latvijas iedzīvotāju dzīves kvalitāte - strauji attīstīsies vides un dabas objektu degradācija un bīstamu avāriju riska pieaugums, kas kopumā faktiski izslēgtu Latvijas spēju pārvarēt krīzi ilgstošā laika posmā, palielināsies atbilstoši neapsaimniekoto iepakojuma atkritumu daudzums un samazināsies nodokļu ieņēmumi.</t>
  </si>
  <si>
    <t>Finansējuma samazinājums funkcijas īstenošanai izraisīs sankcijas un tiesvedības procesus par vairāku ES regulu, direktīvu un konvenciju, kā arī vietējo normatīvo aktu neizpildi. Apdraudēs un faktiski var apturēt lielos, vidējos un reģionālos tautsaimniecības attīstības projektus, jo nebūs pieejams savlaicīgs ES finansējums tautsaimniecības attīstības projektiem vairāku simtu miljonu latu apjomā, kas netiks ieguldīti Latvijas tautsaimniecībā un ļoti būtiski pasliktināsies Latvijas iedzīvotāju dzīves kvalitāte un Latvijas ekonomiskā konkurētspēja, tai skaitā starptautiskā līmenī. Pasliktinās Latvijas iedzīvotāju dzīves kvalitāte - strauji attīstīsies vides un dabas objektu degradācija un bīstamu avāriju riska pieaugums, kas kopumā faktiski izslēgtu Latvijas spēju pārvarēt krīzi ilgstošā laika posmā, palielināsies atbilstoši neapsaimniekoto iepakojuma atkritumu daudzums un samazināsies nodokļu ieņēmumi. Būtiski pieaugs apelācijas gadījumu un tiesvedības procesu skaits, ilgums un prasījumu apmēri, radot papildus protestus un tiesvedības, tādējādi arī  projektu, t.s. ES finansēto projektu apturēšanu. Apdraudēs vides pārvaldības instrumentu ieviešanu un ES regulu prasību īstenošanu, kas ierobežos uzņēmējdarbību un eksporta iespējas, nenodrošinās ilgtspējīgu attīstību, pasliktinās iedzīvotāju dzīves līmeni un vides kvalitāti.</t>
  </si>
  <si>
    <t>Finansējuma samazinājums funkcijas īstenošanai izraisīs sankcijas un tiesvedības procesus par vairāku ES regulu, direktīvu un konvenciju, kā arī vietējo normatīvo aktu neizpildi. Pasliktinās Latvijas iedzīvotāju dzīves kvalitāte - strauji attīstīsies vides un dabas objektu degradācija un bīstamu avāriju riska pieaugums, kas kopumā faktiski izslēgtu Latvijas spēju pārvarēt krīzi ilgstošā laika posmā, palielināsies atbilstoši neapsaimniekoto iepakojuma atkritumu daudzums un samazināsies nodokļu ieņēmumi. Apdraudēs vides pārvaldības instrumentu ieviešanu un ES regulu prasību īstenošanu, kas ierobežos uzņēmējdarbību un eksporta iespējas, nenodrošinās ilgtspējīgu attīstību, pasliktinās iedzīvotāju dzīves līmeni un vides kvalitāti.</t>
  </si>
  <si>
    <t>Atbilstoši likumam "Par īpaši aizsargājamāmdabas  teritorijām", VIDM valdījumā ir zemes stingrākajās aizsardzības zonās, kur valsts zeme nav privatizējama vai atsavināma.</t>
  </si>
  <si>
    <t>Atbilstoši Biotopu direktīvas atskaitei par sugu un biotopu aizsardzības stāvokli 2000.-2006. gadā,  tikai 1/3 ES nozīmes biotopu ir labvēlīgā aizsardzības statusā, pārējo biotopu kvalitāte ir neapmierinoša un pat pasliktinās. Savukārt no ES nozīmes sugām pusei sugu ir nepieciešami aizsardzības un apsaimniekošanas pasākumi. Šādos apstākļos samazinot finansējumu politikas īstenošanai sugu un biotopu aizsardzības jomā un ĪADT jomā, ir skaidrs, ka stāvoklis neuzlabosies un EK būs pamats ierosināt kārtējo pārkāpumu procedūru par valsts pienākumu nepildīšanu.  Šobrīd vides jomā pret Latviju salīdzinājumā ar citām ES dalībvalstīm ir atvērtas salīdzinoši maz pārkāpumu lietas – 3 formālie paziņojumi un 2 argumentētie atzinumi, tomēr reāla tiesvedība var draudēt par Putnu direktīvas prasību īstenošanas pārkāpumiem, t.i., ka Latvija nav noteikusi visas putniem nozīmīgās vietas kā īpaši aizsargājamas teritorijas. Jāatgādina, ka vides joma ir viena no Eiropas Komisijas prioritātēm pārkāpuma procedūru jomā un no ES tiesībām izrietošo pienākumu neizpilde vides jomā tiek uztverts kā smags ES tiesību pārkāpums. Tāpēc savlaicīga preventīvo pasākumu veikšana ilgtermiņā vienmēr atmaksājas.</t>
  </si>
  <si>
    <t>Nacionālais zooloģiskais dārzs ieņem nozīmīgu vietu sabiedrības izglītošanā, ir nozīmīgs tūristu piesaistes objekts, kura infrastruktūras uzturēšana un uzlabošana nodrošina arvien lielāku tā apmeklētību.</t>
  </si>
  <si>
    <t>Aprēķinātais samazinājums 60% apmērā ir pretrunā ar Darba grupas tikšanās reizē izteikto viedokli par Vides aizsardzības fonda līdzekļu procentuālo piesaisti dabas resurs nodoklim.</t>
  </si>
  <si>
    <t>Aprēķinātais samazinājums 30% apmērā ir pretrunā ar Darba grupas tikšanās reizē izteikto viedokli par Vides aizsardzības fonda līdzekļu procentuālo piesaisti dabas resurs nodoklim.</t>
  </si>
  <si>
    <t>Kompensāciju samazināšana rada sabiedrības kopējo neapmierinātību pret valsts noteiktajām prasībām, kuras izriet no ES un starptautiskajām saistībām.</t>
  </si>
  <si>
    <t>Šo funkciju īstenošana ir nodota valsts kapitālsabiedrībai, izmaksās nav iekļauti administratīvie izdevumi iestādes uzturēšanai. Jau patreizējais finansējums ir nepietiekošs un atsevišķi uzdevumi funkcijas ietvaros netiek veikti. Turpmāka samazinājuma rezultātā nebūs iespējams nedz veikt monitoringu minimālā apjomā, nedz sniegt obligātos ziņojumus starptautiskajām organizācijām, kā rezultātā pret valsti tiks ierosinātas pārkāpuma procedūras, lielas soda naudas un tiesas izdevumu apmaksas procesa zaudējuma rezultātā.  
Visi Eiropas Komisijas lēmumi, t.sk. arī par finansējuma piešķiršanu dažādiem, ne tikai ar vides politiku saistītiem, projektiem  tiek balstīti uz monitoringa datiem; nav pieļaujama monitoringa politikas vājināšana.</t>
  </si>
  <si>
    <t>Funkcijā ietilpst informācijas sagatavošana atbilstoši valsts noteiktajiem normatīviem, Eiropas savienības prasībām un valsts saistībām starptautisko Konvenciju ietvaros, kā arī valsts pārstāvības nodrošināšanu. Darba grupai ierosinot samazinājumu 42% apmērā  norāda uz darba grupas nepietiekamu funkcijas izvērtēšanu, piemērojot labas pārvaldības skalu, vērtējot funkciju no uzņemto saistību viedokļa attiecībā pret citām valstīm un funkcijas nozīmību Latvijas iedzīvotājiem.</t>
  </si>
  <si>
    <r>
      <rPr>
        <b/>
        <sz val="14"/>
        <color indexed="8"/>
        <rFont val="Calibri"/>
        <family val="2"/>
        <charset val="186"/>
      </rPr>
      <t>EM:</t>
    </r>
    <r>
      <rPr>
        <sz val="14"/>
        <color indexed="8"/>
        <rFont val="Calibri"/>
        <family val="2"/>
        <charset val="186"/>
      </rPr>
      <t xml:space="preserve"> </t>
    </r>
    <r>
      <rPr>
        <b/>
        <sz val="14"/>
        <color indexed="10"/>
        <rFont val="Calibri"/>
        <family val="2"/>
        <charset val="186"/>
      </rPr>
      <t>Nav sniegts prognozējamā finansējuma ietaupījuma pamatojums</t>
    </r>
    <r>
      <rPr>
        <sz val="14"/>
        <color indexed="8"/>
        <rFont val="Calibri"/>
        <family val="2"/>
        <charset val="186"/>
      </rPr>
      <t>. Šī iestāde īsteno kopumā četras funkcijas (884., 885., 886., 887.).</t>
    </r>
  </si>
  <si>
    <r>
      <rPr>
        <b/>
        <sz val="14"/>
        <color indexed="10"/>
        <rFont val="Calibri"/>
        <family val="2"/>
        <charset val="186"/>
      </rPr>
      <t>Priekšlikums nav atbalstāms.</t>
    </r>
    <r>
      <rPr>
        <sz val="14"/>
        <color indexed="8"/>
        <rFont val="Calibri"/>
        <family val="2"/>
        <charset val="186"/>
      </rPr>
      <t xml:space="preserve">
Funkcija nav valsts budžeta finansēta. Funkcija tiek finansēta tikai no ieņēmumiem par maksas pakalpojumiem. Realizējot funkciju tiek iekasēta valsts nodeva (2009.gadā 0,12milj.Ls, uz 01.09.2010. 0.07milj.Ls). Ietaupījumi atbalstot priekšlikumu nav, bet zaudējumi valsts budžetam ap 0,2 milj.Ls. Pilnībā neatbalstāms priekšlikums arī no darba, vides un satiksmes drošības viedokļa.
Zemkopības ministrija iebilsts pret Funkciju audita grupas priekšlikumu, nodot  funkcijas CSDD respektējot lauksaimnieku organizāciju un zemnieku viedokli.
</t>
    </r>
  </si>
  <si>
    <r>
      <rPr>
        <b/>
        <sz val="14"/>
        <color indexed="10"/>
        <rFont val="Calibri"/>
        <family val="2"/>
        <charset val="186"/>
      </rPr>
      <t>Priekšlikums nav atbalstāms.</t>
    </r>
    <r>
      <rPr>
        <sz val="14"/>
        <color indexed="8"/>
        <rFont val="Calibri"/>
        <family val="2"/>
        <charset val="186"/>
      </rPr>
      <t xml:space="preserve">
Atslēgas vārds "ūdens" nav vienojošais posms šajās funkcijās. Pilnībā atšķirīgas lietas :
- vides aizsardzība.
 - sabiedrības veselība;
- pārtikas drošība;
</t>
    </r>
  </si>
  <si>
    <r>
      <rPr>
        <b/>
        <sz val="14"/>
        <rFont val="Calibri"/>
        <family val="2"/>
        <charset val="186"/>
      </rPr>
      <t>IEM:</t>
    </r>
    <r>
      <rPr>
        <b/>
        <sz val="14"/>
        <color indexed="10"/>
        <rFont val="Calibri"/>
        <family val="2"/>
        <charset val="186"/>
      </rPr>
      <t xml:space="preserve">
Diskutabls jautājums.</t>
    </r>
    <r>
      <rPr>
        <sz val="14"/>
        <color indexed="8"/>
        <rFont val="Calibri"/>
        <family val="2"/>
        <charset val="186"/>
      </rPr>
      <t xml:space="preserve">
Jāņem vērā, ka viens no izdienas pensiju mērķiem ir kompensēt darba spēju priekšlaicīgu zaudējumu konkrētā profesijā, kā arī kompensēt papildus ierobežojumus un slodzi. Turklāt šāda priekšlikuma lietderība ir ļoti rūpīgi jāizvērtē, lai neveidotos situācija, ka dienestā atrodas amatpersonas, kuras fiziski nespēj veikt savus tiešos dienesta pienākumus. Uzskatām, ka ievērojot noteiktu pārejas periodu, būtu iespējams paaugstināt vecumu izdienas pensijas piešķiršanai tām IeM sistēmas iestāžu struktūrvienības dienošām amatpersonām, kas veic atbalsta funkcijas. 
Vienlaikus nepieciešams ņemt vērā, ka pensionēšanās vecuma paaugstināšana pirmajos gados radīs papildus izdevumus no valsts budžeta, jo amatpersonas, izvērtējot izmaiņas, ies pensijā  lielākā skaitā vairāk nekā tiek prognozēts pašlaik (tiesības uz izdienas pensiju pašlaik ir ap 1000 amatpersonām).
</t>
    </r>
    <r>
      <rPr>
        <b/>
        <sz val="14"/>
        <color indexed="8"/>
        <rFont val="Calibri"/>
        <family val="2"/>
        <charset val="186"/>
      </rPr>
      <t>LM:</t>
    </r>
    <r>
      <rPr>
        <sz val="14"/>
        <color indexed="8"/>
        <rFont val="Calibri"/>
        <family val="2"/>
        <charset val="186"/>
      </rPr>
      <t xml:space="preserve">
Valsts un pašvaldību institūciju amatpersonu un darbinieku atlīdzības likuma pārejas noteikumu 2.punkta 3.apakšpunkts paredz, ka Ministru kabinetam jāizstrādā un jāiesniedz Saeimā līdz 2011.gada 1.septembrim likumprojekts par izdienas pensijām. Minētais uzdevums uzdots Finanšu ministrijai sadarbībā ar Labklājības ministriju (Ministru prezidenta uzdevums Nr.12/JUR-833 (2009.g.)). Lai izpildītu uzdevumu, ar Finanšu ministrijas valsts sekretāra rīkojumu, ir izveidota darba grupa. Minētās darba grupas viens no izskatāmajiem jautājumiem ir arī izdienas pensiju piešķiršanas vecuma pārskatīšana.
</t>
    </r>
  </si>
  <si>
    <t>Mākslas un mūzikas skolas ir unikāli kultūras centri, kas būtiski uzlabo dzīves kvalitāti Latvijas reģionos, skolu programmas ir pieprasītas, par ko liecina stabilais audzēkņu skaits. (pēdējo 5 gadu laikā audzēkņu skaits nav samazinājies). Skolas veic sociālo funkciju lauku rajonos. Profesionālās ievirzes mākslas un mūzikas skolu tīkls (145) ir visas kultūrizglītības sistēmas - skola-vidusskola-augstskola, neatņemama sastāvdaļa, lai izpildītu nozares darba tirgus un Latvijas starptautiskās konkurētspējas kvalitātes prasības. 2010.gada finansējums samazināts vairāk kā par 50% salīdzinājumā ar 2008.gadu. Šobrīd Kultūras ministrija ir uzsākusi profesionālās ievirzes mākslas un mūzikas skolu izglītības reformu, kas balstīta uz 7 593 143,- LVL. Intensīvi notiek izglītības programmu pārlicencēšana, lai nodrošinātu pietiekami kvalitatīvu izglītību pieejamā finansējuma ietvaros. Iespējamais finansējuma samazinājums noteikti apdraudēs gan uzsākto reformu, gan negatīvi ietekmēs skolu īstenojamo izglītības programmu kvalitāti, kas apdraudēs gan Latvijas nacionālās identitātes neatņemamu sastāvdaļu - Dziesmu un deju svētku tradīciju, gan izglītības programmu kvalitāti un atbilstību nākamajam izglītības posmam - vidējai profesionālajai izglītībai.</t>
  </si>
  <si>
    <t>2009.gadā Finanšu ministrijas centrāla aparāta reorganizācijas rezultātā tika samazināts darbinieku skaits un optimizēti iekšējie procesi. Tālāka līdzekļu samazināšana 2010.gadā, vienlaikus neatbrīvojot Finanšu ministriju no kādu tai noteikto funkciju izpildes, var tikt realizējama tikai uz esošo funkciju izpildes kvalitātes rēķina. Līdz ar to samazinājums apdraud tādu funkciju kvalitatīvu izpildi kā valsts budžeta procesa nodrošināšana un ES fondu apguve. Savukārt, esošā finansējuma saglabāšana ļaus nepazemināt šo funkciju izpildes līmenī, kā arī radīs papildu fiskālos ieguvumus aktīvas no ēnu ekonomikas samazināšanas politikas izstrādes, kā arī  valsts ārējā parāda apkalpošanas sistēmas tālākas uzlabošanas, pazeminot parāda apkalpošanas izmaksas.</t>
  </si>
  <si>
    <t>Salīdzinājumā ar 2008.gada budžetā piešķirtā finansējuma izlietojumu VID budžetā 2010.gadam pieejamais finansējums ir samazināts par 38,89% un, piemērojot papildus plānoto samazinājumu Ls 99 420 apmērā (t.i., vēl par 9,5%), var tikt apdraudēta uzņēmējiem nepieciešamā apjoma akcīzes nodokļa marku nodrošināšana.</t>
  </si>
  <si>
    <t>Plānotā faktiskā izpilde, saglabājoties patreizējai tendencei (2009.gada faktiskā izpilde – 220 969 lati, 2010.gada 10mēnešos – 137 993 lati), būs lielāka nekā 2010.gada budžets (papildus resursi šajā gadījumā būs jāprasa no līdzekļiem neparedzētiem gadījumiem, kas būtiski aizkavēs kompensāciju izmaksu). Alternatīvs variants ir pieņemt politisku lēmumu par kompensāciju izmaksu pārtraukšanu (izmaiņas tiesību aktos), kā rezultātā vispār likvidēt 41.05.00 programmu.</t>
  </si>
  <si>
    <t>VID budžets kopš 2008.gada ir būtiski samazināts. Salīdzinājumā ar 2008.gada budžetā piešķirtā finansējuma izlietojumu VID budžetā 2010.gadam pieejamais finansējums 33.00.00 programmā „Valsts ieņēmumu un muitas politikas nodrošināšana”  ir samazināts par 39,17%. Saskaņā ar Ministru kabineta 2010.gada 10.augusta sēdes protokola Nr.41 51.§ „Informatīvais ziņojums „Par robežkontroles punkta „Grebņeva” modernizācijas pabeigšanai nepieciešamā finansējuma nodrošināšanu 2011.gadā”” VID 2011.gada budžetā papildus ir jāparedz finansējums ilgtermiņa saistībās RKP “Grebņeva” rekonstrukcijas pabeigšanai Ls 2 742 321 apmērā, t.sk. būvniecības izmaksām Ls 2 674 561, būvuzraudzības un autoruzraudzības izmaksām Ls 67 760 (t.sk. pievienotās vērtības nodoklis). 
Tāpat saskaņā ar Ministru kabineta 2010.gada 24.augusta rīkojumu Nr.501 „Par Valsts ieņēmumu dienesta atalgojuma sistēmas koncepciju” VID budžetā 2010.gadam ir piešķirts papildus finansējums VID ierēdņu (darbinieku atlīdzībai) Ls 1 515 983 apmērā, kas rada ietekmi uz VID budžetu 2011.gadam Ls 3 638 359 apmērā. Līdz ar to uzskatām, ka, piemērojot VID pamatbudžetam samazinājumu Ls 999 892 apmērā radīsies pretruna starp iepriekš minētajiem rīkojumiem un Funkciju izvērtēšanas darba grupas priekšlikumiem budžeta 2011.gadam apropriācijai.</t>
  </si>
  <si>
    <t xml:space="preserve">2008-2009.g. Valsts kase veica strukturālo reorganizāciju, tika veikta pilnīga pāreja uz valsts budžeta elektronisko norēķinu veikšanu (eKase2), uzsākta pašvaldību budžeta izpildes pārskatu centralizēta pieņemšana, apkopošana, likvidēti 27 Valsts kases reģionālie norēķinu centri, likvidējot 33% no amata vietu skaita. Funkcijas izpildei jau ir īstenots dotācijas samazinājums budžeta apakšprogrammas 31.01.00 ietvaros: kopējā apakšprogrammai piešķirtā dotācija 2010.gadam ir samazināta par aptuveni 41%, salīdzinot ar 2009.gadu, turpmāks dotācijas samazinājums rada funkcijas neizpildes riskus, t.sk. apdraud fiskālās disciplīnas nodrošināšanu, valsts budžeta faktiskās izpildes kontroli, pārskatu par budžeta izpildi un saimniecisko darbību  sagatavošanu. Vēršam uzmanību, ka turpmākajos gados VK iespējams būs nepieciešams papildus finansējums IS attīstībai, kas radīs resursu ietaupījumu visā valsts sektorā.           </t>
  </si>
  <si>
    <t>Valsts kasē 2008-2009.g. veiktās strukturālās reorganizācijas rezultātā ir īstenots dotācijas samazinājums budžeta apakšprogrammas 31.01.00 ietvaros, kopējo apakšprogrammai piešķirto dotāciju 2010.gadam samazinot par aptuveni 41%, salīdzinot ar 2009.gadu. Turpmāks dotācijas samazinājums rada funkcijas neizpildes riskus, t.sk. apdraudot gan naudas līdzekļu vadību, kas ietver finanšu līdzekļu prognozēšanu, finanšu tirgus analīzi,  finanšu risku vadību, optimālāko ieguldījumu stratēģiju izvēli un darījumu slēgšanu, nodrošinot brīvo naudas līdzekļu atlikumu izvietošanu uz laiku un papildu budžeta ieņēmumus; gan aizdevumu izsniegšanu pašvaldībām, valsts speciālā budžeta izpildītājiem, kapitālsabiedrībām ar noteiktu valsts vai pašvaldību daļu u.c. gadskārtējā valsts budžeta likumā noteiktajā apmērā, aizņēmēja finanšu risku, projekta risku izvērtēšanu, aizņēmēju finanšu saistību uzraudzību valsts aizdevuma darbības laikā.</t>
  </si>
  <si>
    <t>ES fondu apguve šobrīd ir viena no galvenajām prioritātēm un to apguves paātrināšanai tiek veikti pasākumi, kā rezultātā no 2009. gada VK kā maksājumu un sertifikācijas iestāde veic papildu funkcijas - ikmēneša izdevumu deklarēšanu (iepriekš reizi ceturksnī), Latvijas un Šveices sadarbības programmas maksājumu iestādes funkciju – nodrošinot savlaicīgu funkciju īstenošanu esošo resursu ietvaros. Tāpat plānotie grozījumi MK noteikumos “Kārtība, kādā paredzami valsts budžeta līdzekļi Eiropas Savienības fonda līdzfinansēto projektu īstenošanai, kā arī maksājumu veikšanas un izdevumu deklarācijas sagatavošanas kārtība” paredz, ka pēc nepieciešamās informācijas sistēmas funkcionalitātes nodrošināšanas, sertifikācijas iestāde pati gatavos izdevumu deklarācijas Eiropas Komisijai bez atbildīgo/sadarbības iestāžu iesaistīšanas, kas, savukārt, varētu prasīt papildu cilvēku resursus funkcijas nodrošināšanai.</t>
  </si>
  <si>
    <t>Centrālā finanšu un līgumu aģentūrā 2009.gadā tika veikta restrukturizācija un iekšējo funkciju optimizācija. Tālākā līdzekļu konsolidācija apdraudēs fondu un citu finanšu instrumentu apguvi, kā arī EK un citu donoru prasību ievērošanu.</t>
  </si>
  <si>
    <t>Saskaņā ar 26.08.2010. Ministru kabineta rīkojumu Nr.513 „Par pasākumu plānu ēnu ekonomikas apkarošanai un godīgas konkurences nodrošināšanai 2010.-2013.gadam” Izložu un azartspēļu uzraudzības inspekcijai tiek uzdots pastiprināt kontroli azartspēļu  uzraudzībā palielinot tās kapacitāti, kas ir plānots esošo budžeta līdzekļu ietvaros šī rīkojuma pieņemšanas brīdī. Samazinot budžeta līdzekļus inspekcijai radīsies nopietnas problēmas augstāk minētā MK rīkojuma īstenošanā.</t>
  </si>
  <si>
    <t>Tālākā līdzekļu konsolidācija apdraudēs funkcijas, kuras Latvijai noteiktas ar ES publiskā iepirkuma direktīvām, savlaicīgu un kvalitatīvu izpildi. Par šo funkciju nozīmi liecina Saprašanās memorandā starp Eiropas Savienību un Latvijas Republiku ietvertais uzdevums nodrošināt publisko iepirkumu efektivitāti un vienotu iepirkuma procedūru metodoloģiju, turklāt publiskā iepirkuma attīstība kā valsts instruments inovatīvas, ilgtspējīgas ekonomikas attīstībai tiek norādīts arī aktuālākajos Eiropas Savienības stratēģiskajos attīstības dokumentos.</t>
  </si>
  <si>
    <r>
      <rPr>
        <b/>
        <sz val="16"/>
        <color indexed="10"/>
        <rFont val="Arial Narrow"/>
        <family val="2"/>
        <charset val="186"/>
      </rPr>
      <t>Nav pieļaujams</t>
    </r>
    <r>
      <rPr>
        <sz val="16"/>
        <color indexed="8"/>
        <rFont val="Arial Narrow"/>
        <family val="2"/>
        <charset val="186"/>
      </rPr>
      <t xml:space="preserve"> valsts budžeta finansējuma samazinājums funkcijām, kas saistītas ar ES struktūrfondu un citu ārvalstu finanšu resursu apguvi un uzraudzību.</t>
    </r>
  </si>
  <si>
    <r>
      <rPr>
        <b/>
        <sz val="16"/>
        <color indexed="10"/>
        <rFont val="Arial Narrow"/>
        <family val="2"/>
        <charset val="186"/>
      </rPr>
      <t>RAPLM nevar atbalstīt</t>
    </r>
    <r>
      <rPr>
        <sz val="16"/>
        <color indexed="8"/>
        <rFont val="Arial Narrow"/>
        <family val="2"/>
        <charset val="186"/>
      </rPr>
      <t xml:space="preserve"> 32 % funkciju samazinājumu. RAPLM funkcijām nav pārklāšanās ar citu ministriju funkcijām  – valsts budžeta finansētu funkciju sarakstā tikai RAPLM ir šī funkcija. Pēc veiktajām ministrijas struktūras reorganizācijām 2009. un 2010.gadā, Zemes politikas plānošanas un normatīvās bāzes izstrādes funkcija ir apvienota ar teritorijas plānošanas politikas izstrādes funkciju (daļa no 464.funkcijas), tā kā šīs funkcijas ir savstarpēji cieši saistītas un tiek veikta ar minimāliem cilvēkresursiem.  Finansējuma samazinājums par 22% nozīmē zemes politikas funkcijas izpildes pārtraukšanu.</t>
    </r>
  </si>
  <si>
    <r>
      <rPr>
        <b/>
        <sz val="16"/>
        <color indexed="10"/>
        <rFont val="Arial Narrow"/>
        <family val="2"/>
        <charset val="186"/>
      </rPr>
      <t>RAPLM nevar atbalstīt</t>
    </r>
    <r>
      <rPr>
        <sz val="16"/>
        <color indexed="8"/>
        <rFont val="Arial Narrow"/>
        <family val="2"/>
        <charset val="186"/>
      </rPr>
      <t xml:space="preserve"> 50 % funkciju samazinājumu. Šāds samazinājums sagraus reģionālo vietējās nozīmes maršrutu tīklus, kas liegs iedzīvotājiem iespēju nokļūt līdz darba vietai, saņemt valsts un pašvaldību pakalpojumus , kā rezultātā tiks veicināta iedzīvotāju aizplūšana no lauku teritorijām un no valsts, kas savukārt būtiski ietekmēs reģionu vienmērīgu attīstību.RAPLM uzskata, ka, koncentrējot attiecīgās funkcijas izpildi vienā valsts iestādē, sabiedriskā transporta pakalpojumi tiks attālināti no vietējiem iedzīvotājiem, netiks izvērtētas vietējo iedzīvotāju vajadzības valsts un pašvaldību sniegto pakalpojumu saņemšanā, netiks veiktas operatīvas un rezultatīvas izmaiņas reģionālo vietējās nozīmes maršrutu tīklā atkarībā no iedzīvotāju plūsmas un vajadzībām, ievērojami samazināsies pakalpojumu sniegšanas kvalitāte un ekonomiskā efektivitāte, kā arī sadārdzināsies pakalpojumu sniegšanas izmaksas. Līdz ar to arī turpmāk attiecīgo funkciju pašvaldību un vietējo iedzīvotāju interesēs saskaņā ar subsidiaritātes principu visefektīvāk var nodrošināt plānošanas reģioni. </t>
    </r>
  </si>
  <si>
    <r>
      <rPr>
        <b/>
        <sz val="16"/>
        <color indexed="10"/>
        <rFont val="Arial Narrow"/>
        <family val="2"/>
        <charset val="186"/>
      </rPr>
      <t>RAPLM nevar atbalstīt</t>
    </r>
    <r>
      <rPr>
        <sz val="16"/>
        <color indexed="10"/>
        <rFont val="Arial Narrow"/>
        <family val="2"/>
        <charset val="186"/>
      </rPr>
      <t xml:space="preserve"> </t>
    </r>
    <r>
      <rPr>
        <sz val="16"/>
        <color indexed="8"/>
        <rFont val="Arial Narrow"/>
        <family val="2"/>
        <charset val="186"/>
      </rPr>
      <t xml:space="preserve">50 % funkciju samazinājumu. Šāds samazinājums sagraus reģionālo vietējās nozīmes maršrutu tīklus, kas liegs iedzīvotājiem iespēju nokļūt līdz darba vietai, saņemt valsts un pašvaldību pakalpojumus , kā rezultātā tiks veicināta iedzīvotāju aizplūšana no lauku teritorijām un no valsts, kas savukārt būtiski ietekmēs reģionu vienmērīgu attīstību.RAPLM uzskata, ka, koncentrējot attiecīgās funkcijas izpildi vienā valsts iestādē, sabiedriskā transporta pakalpojumi tiks attālināti no vietējiem iedzīvotājiem, netiks izvērtētas vietējo iedzīvotāju vajadzības valsts un pašvaldību sniegto pakalpojumu saņemšanā, netiks veiktas operatīvas un rezultatīvas izmaiņas reģionālo vietējās nozīmes maršrutu tīklā atkarībā no iedzīvotāju plūsmas un vajadzībām, ievērojami samazināsies pakalpojumu sniegšanas kvalitāte un ekonomiskā efektivitāte, kā arī sadārdzināsies pakalpojumu sniegšanas izmaksas. Līdz ar to arī turpmāk attiecīgo funkciju pašvaldību un vietējo iedzīvotāju interesēs saskaņā ar subsidiaritātes principu visefektīvāk var nodrošināt plānošanas reģioni. </t>
    </r>
  </si>
  <si>
    <r>
      <rPr>
        <b/>
        <sz val="16"/>
        <color indexed="10"/>
        <rFont val="Arial Narrow"/>
        <family val="2"/>
        <charset val="186"/>
      </rPr>
      <t xml:space="preserve">RAPLM nevar atbalstīt </t>
    </r>
    <r>
      <rPr>
        <sz val="16"/>
        <color indexed="8"/>
        <rFont val="Arial Narrow"/>
        <family val="2"/>
        <charset val="186"/>
      </rPr>
      <t xml:space="preserve">50 % funkciju samazinājumu. Šāds samazinājums sagraus reģionālo vietējās nozīmes maršrutu tīklus, kas liegs iedzīvotājiem iespēju nokļūt līdz darba vietai, saņemt valsts un pašvaldību pakalpojumus , kā rezultātā tiks veicināta iedzīvotāju aizplūšana no lauku teritorijām un no valsts, kas savukārt būtiski ietekmēs reģionu vienmērīgu attīstību.RAPLM uzskata, ka, koncentrējot attiecīgās funkcijas izpildi vienā valsts iestādē, sabiedriskā transporta pakalpojumi tiks attālināti no vietējiem iedzīvotājiem, netiks izvērtētas vietējo iedzīvotāju vajadzības valsts un pašvaldību sniegto pakalpojumu saņemšanā, netiks veiktas operatīvas un rezultatīvas izmaiņas reģionālo vietējās nozīmes maršrutu tīklā atkarībā no iedzīvotāju plūsmas un vajadzībām, ievērojami samazināsies pakalpojumu sniegšanas kvalitāte un ekonomiskā efektivitāte, kā arī sadārdzināsies pakalpojumu sniegšanas izmaksas. Līdz ar to arī turpmāk attiecīgo funkciju pašvaldību un vietējo iedzīvotāju interesēs saskaņā ar subsidiaritātes principu visefektīvāk var nodrošināt plānošanas reģioni. </t>
    </r>
  </si>
  <si>
    <r>
      <rPr>
        <b/>
        <sz val="16"/>
        <color indexed="10"/>
        <rFont val="Arial Narrow"/>
        <family val="2"/>
        <charset val="186"/>
      </rPr>
      <t>RAPLM nevar atbalstīt</t>
    </r>
    <r>
      <rPr>
        <sz val="16"/>
        <color indexed="8"/>
        <rFont val="Arial Narrow"/>
        <family val="2"/>
        <charset val="186"/>
      </rPr>
      <t xml:space="preserve"> šādu funkciju samazinājumu. Funkcijas pamatā ir nodevumi (t.sk. Pašvaldību kompetences centri), kas izveidoti realizējot ERAF projektu un tie jāuztur vismaz 5 gadu laikā.</t>
    </r>
  </si>
  <si>
    <r>
      <rPr>
        <b/>
        <sz val="16"/>
        <color indexed="10"/>
        <rFont val="Arial Narrow"/>
        <family val="2"/>
        <charset val="186"/>
      </rPr>
      <t>RAPLM nevar atbalstīt</t>
    </r>
    <r>
      <rPr>
        <sz val="16"/>
        <color indexed="8"/>
        <rFont val="Arial Narrow"/>
        <family val="2"/>
        <charset val="186"/>
      </rPr>
      <t xml:space="preserve"> 100 % funkciju samazinājumu Šai funkcijai ir jāpastāv.   Nepiešķirot finansējumu šai funkcijai netiks nodrošināta plānošanas reģionu attīstības plānošanas un pārraudzības funkciju īstenošana, tādējādi: a) Sagraujot attīstības plānošanu reģionālā un vietējā līmenī, kā arī pašvaldību rīcību un investīciju mērķtiecīgu plānošanu, jo pašvaldību attīstības plānošanas kapacitāte vērtējama kā zema. Gadu pēc novadu izveides tikai 12 novadiem ir izstrādāta attīstības programmas un tikai nelielā daļā pašvaldību (27%) ir plānošanas struktūrvienības vai speciālisti; b) Netiks identificētas un risinātas teritoriju specifiskās problēmas (piem., sabiedriskā transporta nodrošinājums, izglītības iestāžu tīkli) veicinot cilvēku aizplūšanu no lauku teritorijām, jo ievērojami samazināsies ES fondu un pārrobežu programmu apguves intensitāte, kā arī netiks īstenoti svarīgi iesākti un ieplānoti ES projekti, kas ir būtiski gan nacionālā, gan Baltijas jūras reģiona līmenī; c) Finansiālais ieguvums būs nesamērojami mazāks par zaudējumiem, jo funkcijas tiek nodrošinātas par minimāliem līdzekļiem un jau 2010.gadā to izpildes finansējums ir samazināts par 61,2%; d) PR dokumentu iztrūkums radīs: i. grūtības valsts līmeņa plānošanai, ii. nesaskaņotus attīstības virzienus starp pašvaldībām un nelīdzsvarotu attīstību, kā rezultātā nebūs saprotama kopējā reģiona politika un nebūs iespējams piesaistīt investorus un mazināsies reģionu mērķtiecīgi veidotā attīstība un konkurētspēja. RAPLM nevar atbalstīt nepārdomāta finansējuma samazinājumu plānošanas reģioniem, kas kopumā sastāda 81% pret 2009.gada budžetu un 68 % pret 2010.gada budžetu. Tik pamatīgs finansējuma samazinājums novedīs pie situācijas, kas notika ar Valsts ieņēmuma dienestu un Valsts administrācijas skolu, par kuru norādīts ziņojumā. Šīs iestādes pēc nepārdomāta un detalizēti neizvērtēta finansējuma samazinājuma 2010.gada budžetam nevar pilnvērtīgi veikt savas funkcijas un valdība spiesta meklēt risinājumus, t.sk. uz budžeta deficīta rēķina.</t>
    </r>
  </si>
  <si>
    <r>
      <rPr>
        <b/>
        <sz val="16"/>
        <color indexed="10"/>
        <rFont val="Arial Narrow"/>
        <family val="2"/>
        <charset val="186"/>
      </rPr>
      <t>RAPLM nevar atbalstīt</t>
    </r>
    <r>
      <rPr>
        <sz val="16"/>
        <color indexed="8"/>
        <rFont val="Arial Narrow"/>
        <family val="2"/>
        <charset val="186"/>
      </rPr>
      <t xml:space="preserve"> 50 % funkciju samazinājumu  Funkcijai plānoto finansējumu nedrīkst samazināt, jo samazinot finansējumu (50%-aptuveni 0.1 milj.Ls) plānošanas reģioniem minēto pasākumu veikšanai, tiks apdraudēta plānošanas reģionu darbība ES struktūrfondu un ārvalstu atbalsta instrumentu finansējuma piesaistē reģionu attīstībai nozīmīgu projektu īstenošanā, kā arī pašvaldību un privātpersonu projektu izvērtēšanā saistībā ar plānošanas dokumentos noteiktajām prioritātēm. Ietaupījums valsts budžetā, samazinot finansējumu minētās funkcijas veikšanai, ir nenozīmīgs, salīdzinot ar piesaistītā finansējuma apjomiem reģionālās attīstības veicināšanai, tai skaitā jaunu darba vietu radīšanā. RAPLM nevar atbalstīt nepārdomāta finansējuma samazinājumu plānošanas reģioniem, kas kopumā sastāda 81% pret 2009.gada budžetu un 68 % pret 2010.gada budžetu. Tik pamatīgs finansējuma samazinājums novedīs pie situācijas, kas notika ar Valsts ieņēmuma dienestu un Valsts administrācijas skolu, par kuru norādīts ziņojumā. Šīs iestādes pēc nepārdomāta un detalizēti neizvērtēta finansējuma samazinājuma 2010.gada budžetam nevar pilnvērtīgi veikt savas funkcijas un valdība spiesta meklēt risinājumus, t.sk. uz budžeta deficīta rēķina.</t>
    </r>
  </si>
  <si>
    <r>
      <rPr>
        <b/>
        <sz val="16"/>
        <color indexed="10"/>
        <rFont val="Arial Narrow"/>
        <family val="2"/>
        <charset val="186"/>
      </rPr>
      <t>RAPLM nevar atbalstīt</t>
    </r>
    <r>
      <rPr>
        <sz val="16"/>
        <color indexed="8"/>
        <rFont val="Arial Narrow"/>
        <family val="2"/>
        <charset val="186"/>
      </rPr>
      <t xml:space="preserve"> 20 % funkciju samazinājumu.  Nav pieļaujams valsts budžeta finansējuma samazinājums funkcijām, kas saistītas ar ES struktūrfondu un citu ārvalstu finanšu resursu apguvi. Samazinot valsts budžeta finansējumu (20% apmērā)  no valsts budžeta ES info centriem, tiks vājināta to kapacitāte informācijas sniegšanā par ES struktūrfondu apguvi, tai skaitā mazāk aktīvām iedzīvotāju grupām attālās lauku teritorijās, kas savukārt mazinās iedzīvotāju ekonomisko aktivitāti un reģionu vienmērīgu attīstību. RAPLM nevar atbalstīt nepārdomāta finansējuma samazinājumu plānošanas reģioniem, kas kopumā sastāda 81% pret 2009.gada budžetu un 68 % pret 2010.gada budžetu. Tik pamatīgs finansējuma samazinājums novedīs pie situācijas, kas notika ar Valsts ieņēmuma dienestu un Valsts administrācijas skolu, par kuru norādīts ziņojumā. Šīs iestādes pēc nepārdomāta un detalizēti neizvērtēta finansējuma samazinājuma 2010.gada budžetam nevar pilnvērtīgi veikt savas funkcijas un valdība spiesta meklēt risinājumus, t.sk. uz budžeta deficīta rēķina.</t>
    </r>
  </si>
  <si>
    <r>
      <rPr>
        <b/>
        <sz val="16"/>
        <color indexed="10"/>
        <rFont val="Arial Narrow"/>
        <family val="2"/>
        <charset val="186"/>
      </rPr>
      <t xml:space="preserve">RAPLM nevar atbalstīt </t>
    </r>
    <r>
      <rPr>
        <sz val="16"/>
        <color indexed="8"/>
        <rFont val="Arial Narrow"/>
        <family val="2"/>
        <charset val="186"/>
      </rPr>
      <t>50 % funkciju samazinājumu  Funkcijai plānoto finansējumu nedrīkst samazināt, jo samazinot finansējumu (50%-aptuveni 0.1 milj.Ls) plānošanas reģioniem minēto pasākumu veikšanai, tiks apdraudēta plānošanas reģionu darbība ES struktūrfondu un ārvalstu atbalsta instrumentu finansējuma piesaistē reģionu attīstībai nozīmīgu projektu īstenošanā, kā arī pašvaldību un privātpersonu projektu izvērtēšanā saistībā ar plānošanas dokumentos noteiktajām prioritātēm. Ietaupījums valsts budžetā, samazinot finansējumu minētās funkcijas veikšanai, ir nenozīmīgs, salīdzinot ar piesaistītā finansējuma apjomiem reģionālās attīstības veicināšanai, tai skaitā jaunu darba vietu radīšanā. RAPLM nevar atbalstīt nepārdomāta finansējuma samazinājumu plānošanas reģioniem, kas kopumā sastāda 81% pret 2009.gada budžetu un 68 % pret 2010.gada budžetu. Tik pamatīgs finansējuma samazinājums novedīs pie situācijas, kas notika ar Valsts ieņēmuma dienestu un Valsts administrācijas skolu, par kuru norādīts ziņojumā. Šīs iestādes pēc nepārdomāta un detalizēti neizvērtēta finansējuma samazinājuma 2010.gada budžetam nevar pilnvērtīgi veikt savas funkcijas un valdība spiesta meklēt risinājumus, t.sk. uz budžeta deficīta rēķina.</t>
    </r>
  </si>
  <si>
    <r>
      <rPr>
        <b/>
        <sz val="16"/>
        <color indexed="10"/>
        <rFont val="Arial Narrow"/>
        <family val="2"/>
        <charset val="186"/>
      </rPr>
      <t xml:space="preserve">RAPLM nevar atbalstīt </t>
    </r>
    <r>
      <rPr>
        <sz val="16"/>
        <color indexed="8"/>
        <rFont val="Arial Narrow"/>
        <family val="2"/>
        <charset val="186"/>
      </rPr>
      <t>20 % funkciju samazinājumu.  Nav pieļaujams valsts budžeta finansējuma samazinājums funkcijām, kas saistītas ar ES struktūrfondu un citu ārvalstu finanšu resursu apguvi. Samazinot valsts budžeta finansējumu (20% apmērā)  no valsts budžeta ES info centriem, tiks vājināta to kapacitāte informācijas sniegšanā par ES struktūrfondu apguvi, tai skaitā mazāk aktīvām iedzīvotāju grupām attālās lauku teritorijās, kas savukārt mazinās iedzīvotāju ekonomisko aktivitāti un reģionu vienmērīgu attīstību. RAPLM nevar atbalstīt nepārdomāta finansējuma samazinājumu plānošanas reģioniem, kas kopumā sastāda 81% pret 2009.gada budžetu un 68 % pret 2010.gada budžetu. Tik pamatīgs finansējuma samazinājums novedīs pie situācijas, kas notika ar Valsts ieņēmuma dienestu un Valsts administrācijas skolu, par kuru norādīts ziņojumā. Šīs iestādes pēc nepārdomāta un detalizēti neizvērtēta finansējuma samazinājuma 2010.gada budžetam nevar pilnvērtīgi veikt savas funkcijas un valdība spiesta meklēt risinājumus, t.sk. uz budžeta deficīta rēķina.</t>
    </r>
  </si>
  <si>
    <r>
      <rPr>
        <b/>
        <sz val="16"/>
        <color indexed="10"/>
        <rFont val="Arial Narrow"/>
        <family val="2"/>
        <charset val="186"/>
      </rPr>
      <t xml:space="preserve">RAPLM nevar atbalstīt </t>
    </r>
    <r>
      <rPr>
        <sz val="16"/>
        <color indexed="8"/>
        <rFont val="Arial Narrow"/>
        <family val="2"/>
        <charset val="186"/>
      </rPr>
      <t xml:space="preserve">20 % funkciju samazinājumu.  Nav pieļaujams valsts budžeta finansējuma samazinājums funkcijām, kas saistītas ar ES struktūrfondu un citu ārvalstu finanšu resursu apguvi. Samazinot valsts budžeta finansējumu (20% apmērā)  no valsts budžeta ES info centriem, tiks vājināta to kapacitāte informācijas sniegšanā par ES struktūrfondu apguvi, tai skaitā mazāk aktīvām iedzīvotāju grupām attālās lauku teritorijās, kas savukārt mazinās iedzīvotāju ekonomisko aktivitāti un reģionu vienmērīgu attīstību. RAPLM nevar atbalstīt nepārdomāta finansējuma samazinājumu plānošanas reģioniem, kas kopumā sastāda 81% pret 2009.gada budžetu un 68 % pret 2010.gada budžetu. Tik pamatīgs finansējuma samazinājums novedīs pie situācijas, kas notika ar Valsts ieņēmuma dienestu un Valsts administrācijas skolu, par kuru norādīts ziņojumā. Šīs iestādes pēc nepārdomāta un detalizēti neizvērtēta finansējuma samazinājuma 2010.gada budžetam nevar pilnvērtīgi veikt savas funkcijas un valdība spiesta meklēt risinājumus, t.sk. uz budžeta deficīta rēķina.
</t>
    </r>
  </si>
  <si>
    <r>
      <rPr>
        <b/>
        <sz val="16"/>
        <color indexed="10"/>
        <rFont val="Arial Narrow"/>
        <family val="2"/>
        <charset val="186"/>
      </rPr>
      <t>RAPLM nevar atbalstīt</t>
    </r>
    <r>
      <rPr>
        <sz val="16"/>
        <color indexed="8"/>
        <rFont val="Arial Narrow"/>
        <family val="2"/>
        <charset val="186"/>
      </rPr>
      <t xml:space="preserve"> mērķdotācijai plānoto finansējuma  samazinājumu, jo jau pašreiz pieejamais finansējums ir nepietiekams un tas nodrošina tikai Mērķdotācijas izmaksas saistības teritorijas plānojuma vai to grozījumu izstrādei (2011.g. saistības sastāda 156,7 tūkst Ls, 2012. -20,2 tūkst Ls). Mērķdotācijas izmaksas saistību segšanai finansējums tiek ņemts no divām funkcijām (Avansa maksājumi un beigu maksājumi). Abas funkcijas apvienojamas vienā.</t>
    </r>
  </si>
  <si>
    <r>
      <rPr>
        <b/>
        <sz val="16"/>
        <color indexed="10"/>
        <rFont val="Arial Narrow"/>
        <family val="2"/>
        <charset val="186"/>
      </rPr>
      <t>Nav pieļaujams</t>
    </r>
    <r>
      <rPr>
        <sz val="16"/>
        <color indexed="8"/>
        <rFont val="Arial Narrow"/>
        <family val="2"/>
        <charset val="186"/>
      </rPr>
      <t xml:space="preserve"> valsts budžeta finansējuma samazinājums funkcijām, kas saistītas ar ES struktūrfondu un citu ārvalstu finanšu resursu apguvi un uzraudzību.</t>
    </r>
  </si>
  <si>
    <r>
      <rPr>
        <b/>
        <sz val="16"/>
        <color indexed="10"/>
        <rFont val="Arial Narrow"/>
        <family val="2"/>
        <charset val="186"/>
      </rPr>
      <t xml:space="preserve">Nav pieļaujams </t>
    </r>
    <r>
      <rPr>
        <sz val="16"/>
        <color indexed="8"/>
        <rFont val="Arial Narrow"/>
        <family val="2"/>
        <charset val="186"/>
      </rPr>
      <t>valsts budžeta finansējuma samazinājums funkcijām, kas saistītas ar ES struktūrfondu un citu ārvalstu finanšu resursu apguvi un uzraudzību, t.sk. pirmā līmeņa finanšu kontroles funkcijas nodrošināšana visām pārrobežu sadarbības programmām, kas Latvijai ir jānodrošina atbilstoši attiecīgo apstiprināto 3.mērķa pārrobežu sadarbības programmu nosacījumiem un Eiropas Komisijas regulām.  Lai nodrošinātu funkcijas – 1.līmeņa kontrole veikšanu, finansējumu ir nepieciešams palielināt nevis samazināt, jo - projektu pārskatu kontroli un laicīgu atzinumu par attiecināmajām izmaksām sniegšanu, nepieciešami papildus finanšu eksperti, kas nodrošinātu Eiropas Parlamenta un Padomes regulas (EK) Nr.1080/2006 16.pantā noteikto - katrai dalībvalstij ir jānodrošina, ka kontrolieri var pārbaudīt izdevumus 3 mēnešu laikā. Eiropas Savienības struktūrfondu līdzekļi ir vienīgais avots Latvijas ekonomikas sildīšanai. Gadījumā, ja termiņā – 3 mēnešu laikā netiks izsniegti 124 atzinumi, Latvijas projektu partneri neizpildīs Finansēšanas līgumu nosacījumus un vismaz 2 914 000,- EUR netiks iekļauti starptautisko partneru konsolidētajos struktūrfondu pieprasījumos. Rezultātā vismaz 124 pašvaldības, valsts iestādes (t.sk., izglītības iestādes), NVO un uzņēmēji, kas priekšfinansējuši projektus, neatgūs līdzekļus no Eiropas Reģionālā attīstības fonda, tiks pārtraukta plānotā finanšu plūsma, kā arī starptautiskie partneri var atteikties no partnerības ar Latvijas projektu īstenotājiem, un pastāv risks, ka projektu īstenošana tiks pārtraukta. Tā kā vidējā apstiprināto līdzekļu summa projekta īstenošanai vienam Latvijas projektu partnerim ir 136 000,- EUR, Latvija neapgūs 16 864 000,-EUR.</t>
    </r>
  </si>
  <si>
    <r>
      <t>Iekšlietu ministrija</t>
    </r>
    <r>
      <rPr>
        <b/>
        <sz val="16"/>
        <color indexed="10"/>
        <rFont val="Arial Narrow"/>
        <family val="2"/>
        <charset val="186"/>
      </rPr>
      <t xml:space="preserve"> iebilst</t>
    </r>
    <r>
      <rPr>
        <sz val="16"/>
        <color indexed="8"/>
        <rFont val="Arial Narrow"/>
        <family val="2"/>
        <charset val="186"/>
      </rPr>
      <t xml:space="preserve"> izdevumu samazināšanai īpašuma pārvaldīšanai, jo šobrīd spēkā ir nomas līgumi (tai skaitā ar VAS „Valsts nekustamie īpašumi”), kuros noteikti konkrēti nomas maksājumi (uz to norādījusi arī Valsts kontrole. Šāds lēmums var tikt pieņemts, tikai pamatojoties uz Valdības lēmumu samazināt VAS „Valsts nekustamie īpašumi” izdevumus, tomēr šie maksājumi ietver būvniecības izmaksas un banku procentu maksājumus)</t>
    </r>
  </si>
  <si>
    <t>Kopš 1994.g. pēc IeM iniciatīvas trīs reizes tika aktualizēts jautājums par pašvaldības policijas integrēšanu Valsts policijas sastāvā. Visos gadījumos politiskas  gribas trūkuma dēļ un lielo pašvaldību vadītāju asas pretestības dēļ, kā arī finanšu pārvaldes mehānismu trūkuma dēļ, jautājums tika noņemts no dienas kārtības. 
Pašlaik Valsts un pašvaldību policiju struktūrvienību darbības modelis darbojas pietiekami efektīvi. Pastāvošas problēmas galvenokārt saistīti ar finansējuma trūkumu. Deleģējot funkcijas vienai vai otrai iestādei, mūsuprāt, nav iespējams panākt būtisku izdevumu samazināšanu (piemēram, nododot Valsts policijas Kārtības policijas funkcijas, būs jāveido aptuveni 50 jaunas institūcijas, jo tieši tāds ir pašvaldību skaits, kurās pašvaldības policija šobrīd nav izveidota). Norādām, ka pirmās vai otrās  alternatīvas īstenošana nozīmēs tikai tehnisku finansējumu pārdali.</t>
  </si>
  <si>
    <r>
      <rPr>
        <b/>
        <sz val="11"/>
        <color indexed="10"/>
        <rFont val="Calibri"/>
        <family val="2"/>
        <charset val="186"/>
      </rPr>
      <t>Šobrīd nepastāv objektīvs pamatojums</t>
    </r>
    <r>
      <rPr>
        <sz val="11"/>
        <color theme="1"/>
        <rFont val="Calibri"/>
        <family val="2"/>
        <charset val="186"/>
        <scheme val="minor"/>
      </rPr>
      <t xml:space="preserve">, lai sāktu diskutēt par iekšlietu dienestu struktūru apvienošanu. Jau šobrīd Iekšlietu ministrijas ietvaros tiek optimizētas un racionalizētas grāmatvedības, personāla vadības, informāciju tehnoloģiju un audita procedūras. Mehāniska (lineāra) nodarbināto skaita samazināšana var apdraudēt valsts iekšējo drošību, kas funkciju izvērtēšanā ievietota hierarhiski visaugstākajā vērtību skalā. Jautājumu var skatīt tikai kopā ar citām funkciju kopām - strukturālas izmaiņas ne tikai valsts iekšējās drošības jomā, bet visas valsts pārvaldes jomā. </t>
    </r>
  </si>
  <si>
    <r>
      <rPr>
        <b/>
        <sz val="11"/>
        <color indexed="10"/>
        <rFont val="Calibri"/>
        <family val="2"/>
        <charset val="186"/>
      </rPr>
      <t>Priekšlikums nav atbalstāms.</t>
    </r>
    <r>
      <rPr>
        <sz val="11"/>
        <color theme="1"/>
        <rFont val="Calibri"/>
        <family val="2"/>
        <charset val="186"/>
        <scheme val="minor"/>
      </rPr>
      <t xml:space="preserve">
Iekšlietu sistēmas koledžas nevar pievienot universitātēm, jo koledžas īsteno integrētas vidējās profesionālās izglītības mācību programmas, tādējādi nodrošinot profesionālo izglītību (3.kvalifikācijas līmenis), ko nevar realizēt universitātes.
</t>
    </r>
  </si>
  <si>
    <t>Iepriekš īstenoto iestāžu optimizācijas rezultātā, daļa funkciju izpilde ir deleģētas pildīt ministrijas centrālam aparātam, kas rada papildus slogu, turklāt ES normatīvajos aktos noteikto prasību neizpildes gadījumā var tikt piemērotas sodu sankcijas pret valsti. Plānotie samazinājumi rada risku Latvijas viedokļa pārstāvēšanai ES institūcijās un jaunu nosacījumu ieviešanu atbilstoši nacionālajām interesēm, īpaši ņemot vērā faktu, ka būtiska daļa ES normatīvo aktu regulējuma tiek ieviesti Zemkopības ministrijas pārstāvētajās nozarēs.</t>
  </si>
  <si>
    <t>Līdzšinējās reorganizācijās būtisks uzsvars likts uz atbalsta funkciju samazinājumu, saglabājot pašu nepieciešamāko, lai nodrošinātu ZM   funkciju realizēšanu. Mazinot vispārējo atbalsta funkciju, ministrijas darbības nodrošināšanai, daļu funkciju var nākties nodot privātajam sektoram, kurš šo darbu iespējams veiks ar lielākām izmaksām un zemāku kvalitāti, ņemot vērā privātā sektora pieredzes trūkumu šajā sfērā.</t>
  </si>
  <si>
    <t xml:space="preserve">Līdz šim īstenoto reorganizāciju ietvaros veikti  samazinājumi, saglabājot pašu nepieciešamāko, lai nodrošinātu ZM   funkciju realizēšanu. </t>
  </si>
  <si>
    <t>Valsts un ES atbalsts ir jāsaglabā vismaz esošajā līmenī, jo starp ES dalībvalstīm ar tiešo maksājumu un valsts atbalsta apjomu EUR uz 1 ha LIZ, Latvija ieņem pirmspēdējo vietu aiz sevis atstājot vienīgi Rumāniju. Ņemot vērā iepriekšējā gada samazinājumu, šobrīd valsts atbalstam (subsīdijām) pieejamais finansējums ir pats minimālākais, lai  nodrošinātu 2010.gadā uzņemtās saistības lauksaimniecības nozarē Ls 9 200 000  apmērā.</t>
  </si>
  <si>
    <t>Meža nozare ir vienīgā prioritārā tautsaimniecības nozare Latvijā, kurai ilglaicīgi ir stabila, pozitīva eksporta un importa bilance, nozares eksporta vērtība 2010.gadā tiek prognozēta 860 miljoni latu. Meža nozares sekmīga attīstība balstās uz nozarei būtiskiem zinātniskiem pētījumiem un attīstības programmām, tai skaitā ticamas un detalizētas informācijas par meža resursiem un to stāvokli valstī ieguvi. Valsts atbalsta pasākumu samazinājums apdraud nozares starptautisko konkurētspēju un ilgtspējīgas meža apsaimniekošanas nodrošināšanu.</t>
  </si>
  <si>
    <t>Speciālā likumā paredzētās iemaksas budžeta ieņēmumos Zivju fonda dotācijas veidošanai (vidēji 850 000 Ls gadā) ir pretrunā un nekādi neatbilst no budžeta piešķiramai jau vairakkārt samazinātai dotācijai. Tālāks dotācijas samazinājums būtu spēcīgs pamatojums makšķernieku (ap 270-300 tūkst. Ls gadā) un zvejnieku (230-250 tūkst. Ls gadā) budžetā veicamo iemaksu atcelšanai. Ar to tiktu zaudēti papildus līdzekļi zivju resursu saglabāšanai situācijā, kad valsts budžetā nav pietiekama finansējuma šo funkciju pienācīgai nodrošināšanai, kā arī tiešā veidā samazinātos valsts budžeta ieņēmumi.</t>
  </si>
  <si>
    <t>Turpmāka līdzekļu samazināšanas  radītie riski: 
        1.Izskaloti aizsargdambji, appludinātas polderu sūkņu stacijas, appludināta polderu teritorija (lauksaimniecības un mežu zemes, infrastruktūras objekti un apdzīvotās vietas), izskaloti ceļi un caurtekas.
         2. Iespējama indivīdu tiesvedība par radušos zaudējumu segšanu no valsts līdzekļiem.
         3.Soda sankcijas par ES Direktīvu neizpildi attiecībā uz meliorācijas kadastra informācijas izmantošanu.
         4.Iespējamas soda sankcijas par ES līdzekļiem rekonstruēto polderu sūkņu staciju un aizsargdambjiem neuzturēšanu.
Līdzekļu samazināšana gadījumā iespējamie risinājumi:
         1. pakāpeniska polderu sūkņu staciju slēgšana;
         2.Normatīvo aktu grozījumi, nosakot:
                 –  par polderu uzturēšanu un ekspluatāciju maksā zemju īpašnieki;
                    -  valsts polderu sūkņu stacijas un inženierbūves tiek nodotas pašvaldībām.</t>
  </si>
  <si>
    <t>Samazinot dotāciju tiks samazināts par valsts finansējumu studējošo skaits, kā arī tiks palielināts maksas pakalpojumu apmērs. LLU ir vienīgā  mācību iestāde, kurā augstāko izglītību iegūst lauksaimniecības (arī l/s inženierzinānes, būvniecība ), pārtikas ražošanas un mežsaimniecības nozares speciālisti. Šīs nozares ir būtiskas Latvijas ekonomikas attīstībā, turklāt vairums no tām šobrīd nav prestižas un valsts finansētas studiju vietas ir būtisks arguments.</t>
  </si>
  <si>
    <t>LLKC  ir vienīgā institūcija valstī, kas, saskaņā ar Padomes 30.11.2009. Regulu (EK) 1217/2009; Eiropas Parlamenta un Padomes 18.06.2009. Regulu (EK) Nr.523/2009; Komisijas 18.12.1996. Lēmumu Nr.80/1997 un Eiropas Parlamenta un Padomes 19.11.2008. Regulu (EK) Nr. 1165/2008 veic lauku saimniecību apsekošanu, iegūstot statistisko un ekonomisko informāciju (grāmatvedības un ekonomiskie dati), nodrošina šo datu apkopošanu un veic  ekonomiskos aprēķinus (SUDAT, bruto segumu aprēķins laukaugu kultūrām un l/s dzīvnieku grupām), kas nepieciešami  lauksaimniecības nozares ekonomiskai novērtēšanai, nozares politikas plānošanai, tās īstenošanas rezultātu izvērtēšanai un valsts un Eiropas Savienības atbalsta pamatojumam.</t>
  </si>
  <si>
    <t>PVD efektīvas darbības nodrošināšanai ir nepieciešams labi koordinēts atbalsta funkciju kopums, ko īsteno dienesta Centrālā aparāta un PVD teritoriālo struktūrvienību attiecīgas struktūras: finanšu, personāla, informācijas tehnoloģiju un materiāli-tehnisko u.c. resursu pārvaldības u.c. struktūras.
Atbalsta funkciju apjoms un saturs ir samazināts un optimizēts, veicot grāmatvedības, personālvadības, informācijas tehnoloģiju, materiālo resursu nodrošinājuma u.c. atbalsta funkciju centralizāciju atbilstoši valsts pārvaldes pamatnostādnēm. Līdzšinējās reorganizācijās būtisks uzsvars likts uz atbalsta funkciju samazinājumu, saglabājot pašu nepieciešamāko, lai nodrošinātu PVD deleģēto valsts uzraudzības un kontroles funkciju realizēšanu. Turpmākā atbalsta funkcijām nepieciešamo resursu samazināšana nav lietderīga un iespējama.</t>
  </si>
  <si>
    <t>Funkcija  tiek finansēta tikai no ieņēmumiem no maksas pakalpojumiem.</t>
  </si>
  <si>
    <t>Pie šāda līdzekļu samazinājuma pastāv risks, ka Lauku atbalsta dienests nespēs nodrošināt minimālos kontroles apjomus saskaņā ar EK likumdošanu , nodrošināt ikgadējo ES fondu izdevumu sertifikāciju (EK regula 885/2006), izpildīt EK noteiktās akreditācijas prasības.</t>
  </si>
  <si>
    <t xml:space="preserve">Sakarā ar to, ka 2010.gadā LADam nākusi klāt jauna funkcija - apsekot un noteikt neapstrādātās lauksaimniecībā izmatojamās zemes platību, lai aprēķinātu nekustāmā īpašuma nodokļa likmi un šīs funkcijas īstenošanai nav papildus piešķirts finansējums, pastāv risks, ka LAD 2011.gadā nespēs nodrošināt šīs funkcijas izpildi. </t>
  </si>
  <si>
    <t>Zemkopības ministrijai ir jānodrošina SUDAT, LEK un TICIS informācijas sagatavošanu pamatojoties uz Padomes 30.11.2009. Regulu (EK) Nr.1217/2009; Eiropas Parlamenta un Padomes 05.12.2003. Regulu (EK) Nr.138/2004; Komisijas 01.06.2010. Regulu (EK) Nr. 479/2010; Komisijas 27.03.2003. Regula (EK) Nr.546/2003; Komisijas 2008.gada 10.12.2010. Regulu (EK) Nr. 1249/2008 u.c. Nepildot šajos likumdošanas aktos paredzētās prasības, EK ir tiesības ierosināt pārkāpumu procedūru pret Latviju, kas paredz finansiālas  soda sankcijas.</t>
  </si>
  <si>
    <t>Lai nodrošinātu funkcijas izpildi, finansējuma samazināšanas rezultātā daļu izmaksu funkcijas īstenotājs būs spiests pārnest uz klientu.</t>
  </si>
  <si>
    <t>Atbalsta funkciju apjoms un saturs ir samazināts un optimizēts, veicot grāmatvedības, personālvadības, informācijas tehnoloģiju, materiālo resursu nodrošinājuma u.c. atbalsta funkciju centralizāciju atbilstoši valsts pārvaldes pamatnostādnēm. Līdzšinējās reorganizācijās būtisks uzsvars likts uz atbalsta funkciju samazinājumu, saglabājot pašu nepieciešamāko, lai nodrošinātu LAD deleģēto  funkciju realizēšanu.  Turpmāka atbalsta funkcijām nepieciešamo resursu samazināšana nav lietderīga un ir  riska faktors visu  LAD deleģēto  funkciju   izpildes nodrošināšanai.</t>
  </si>
  <si>
    <t>Līdzšinējās reorganizācijās būtisks uzsvars likts uz atbalsta funkciju samazinājumu, saglabājot pašu nepieciešamāko, lai nodrošinātu LDC deleģēto  funkciju realizēšanu. Turpmāka atbalsta funkcijām nepieciešamo resursu samazināšana nav lietderīga. Piemērojot šo samazinājumu LDC vēl vairāk tiek samazināts finansējums nākošajam budžeta gadam, kas varētu būt riska faktors visu  LDC deleģēto  funkciju (830 funkcija)  izpildes nodrošināšanai.</t>
  </si>
  <si>
    <t>Līdzšinējās reorganizācijās būtisks uzsvars likts uz atbalsta funkciju samazinājumu, saglabājot pašu nepieciešamāko, lai nodrošinātu VMD deleģēto  funkciju realizēšanu. Atbalsta funkciju apjoms un saturs ir samazināts un optimizēts, veicot grāmatvedības, personālvadības, informācijas tehnoloģiju, materiālo resursu nodrošinājuma u.c. atbalsta funkciju centralizāciju atbilstoši valsts pārvaldes pamatnostādnēm.  Turpmāka atbalsta funkcijām nepieciešamo resursu samazināšana nav lietderīga un ir  riska faktors visu  VMD deleģēto  funkciju   izpildes nodrošināšanai.</t>
  </si>
  <si>
    <t>VMD no 2005.gada  strādājošajiem 1919 darbiniekiem ir samazinājies līdz 923 darbiniekiem -2010.gadā. Tālāka budžeta un personāla samazināšana var būt kritiska VMD rīcībspējai, tam uzticēto funkciju izpildei, valstī esošo mežu ilgtspējībai.</t>
  </si>
  <si>
    <t>1. Samazinot finansējumu zivju resursu atražošanai - netiks nodrošināta Zivju resursu atražošanas valsts programma tajā paredzētajos apjomos, līdz ar to mazāk zivju resursu būs pieejami makšķerniekiem, zvejniekiem un visai pārējai sabiedrībai, kas izmanto zivis patēriņam. Tāpat, samazinot finansējumu nevarēs izpildīt zivju mazuļu atražošanu, kuru paredzēts pārcelt uz turpmākajiem gadiem, lai kompensētu šajā vasarā anomāli augstās ūdens temperatūras dēļ zaudētos zivju mazuļu apjomus z/a „Tome”.
2. Samazinot finansējumu zivju resursu izpētei - netiks nodrošināta zivju resursu, zivju barības bāzes un zivju dzīvotņu izpēte Latvijas jurisdikcijā esošajos iekšējos un jūras piekrastes ūdeņos, kas nepieciešama nacionālajai zvejas un makšķerēšanas regulēšanai un zivju resursu un to bioloģiskās daudzveidības aizsardzībai. Netiks nodrošināts zinātniskais padoms un ekspertu piedalīšanās starptautisko institūciju sanāksmēs un darba grupās, kurās Latvijai ir attiecīgas saistības kā dalībvalstij.</t>
  </si>
  <si>
    <t xml:space="preserve">Līdzšinējās reorganizācijās būtisks uzsvars likts uz atbalsta funkciju samazinājumu, saglabājot pašu nepieciešamāko, lai nodrošinātu VAAD deleģēto  funkciju realizēšanu. Atbalsta funkciju apjoms un saturs ir samazināts un optimizēts, veicot grāmatvedības, personālvadības, informācijas tehnoloģiju, materiālo resursu nodrošinājuma u.c. atbalsta funkciju centralizāciju atbilstoši valsts pārvaldes pamatnostādnēm.  Turpmāka atbalsta funkcijām nepieciešamo resursu samazināšana nav lietderīga un ir  riska faktors visu  LAD deleģēto  funkciju   izpildes nodrošināšanai. </t>
  </si>
  <si>
    <r>
      <rPr>
        <b/>
        <sz val="16"/>
        <color indexed="10"/>
        <rFont val="Arial Narrow"/>
        <family val="2"/>
        <charset val="186"/>
      </rPr>
      <t>Nepiekrītam piedāvātajam samazinājumam</t>
    </r>
    <r>
      <rPr>
        <sz val="16"/>
        <color indexed="8"/>
        <rFont val="Arial Narrow"/>
        <family val="2"/>
        <charset val="186"/>
      </rPr>
      <t>. Piedāvājam šo funkciju veikt pilnā apjomā (pievienojot atlikušos 15% šīs funkcijas no Ārlietu ministrijas), lai varētu būtiski ietaupīt valsts budžeta finanšu resursus.</t>
    </r>
  </si>
  <si>
    <r>
      <rPr>
        <b/>
        <sz val="16"/>
        <color indexed="10"/>
        <rFont val="Arial Narrow"/>
        <family val="2"/>
        <charset val="186"/>
      </rPr>
      <t>Nepiekrītam piedāvātajam samazinājumam.</t>
    </r>
    <r>
      <rPr>
        <sz val="16"/>
        <color indexed="8"/>
        <rFont val="Arial Narrow"/>
        <family val="2"/>
        <charset val="186"/>
      </rPr>
      <t xml:space="preserve"> Piedāvājam šo funkciju veikt pilnā apjomā (pievienojot atlikušos 15% šīs funkcijas no Ārlietu ministrijas), lai varētu būtiski ietaupīt valsts budžeta finanšu resursus.</t>
    </r>
  </si>
  <si>
    <r>
      <rPr>
        <b/>
        <sz val="16"/>
        <color indexed="10"/>
        <rFont val="Arial Narrow"/>
        <family val="2"/>
        <charset val="186"/>
      </rPr>
      <t>Nepiekrītam</t>
    </r>
    <r>
      <rPr>
        <sz val="16"/>
        <color indexed="8"/>
        <rFont val="Arial Narrow"/>
        <family val="2"/>
        <charset val="186"/>
      </rPr>
      <t xml:space="preserve"> nepamatoti lielam samazinājumam, ņemot vērā EM veikto samazinājumu 2009. un 2010.gadā – 80% apjomā centrālajam aparātam. Piekrītam ne lielākam samazinājumam kā attiecīgās Valsts kancelejas funkcijas - 943.funkcija (piešķirot vērtējuma vērtību 0,94) vai FM funkcijas – 64.funkcijas samazinājuma līmenī (piešķirot vērtējuma vērtību 0,92).</t>
    </r>
  </si>
  <si>
    <r>
      <rPr>
        <b/>
        <sz val="16"/>
        <color indexed="10"/>
        <rFont val="Arial Narrow"/>
        <family val="2"/>
        <charset val="186"/>
      </rPr>
      <t>Nepiekrītam</t>
    </r>
    <r>
      <rPr>
        <sz val="16"/>
        <color indexed="8"/>
        <rFont val="Arial Narrow"/>
        <family val="2"/>
        <charset val="186"/>
      </rPr>
      <t xml:space="preserve"> piedāvātajam samazinājumam, veicot šādu finansējuma samazinājumu nebūs iespējams pilnvērtīgi nodrošināt: 1) makroekonomiskās analīzes un prognozēšanas funkciju, kas ir jebkuras ekonomikas politikas veidošanas pamatelements; 2)ekonomiskās politikas koordinācijas funkcijas īstenošanu (tai sk. ES 2020 nacionālās stratēģijas izstrāde); 3) darba tirgus vidēja un ilgtermiņa prognožu sagatavošanu.</t>
    </r>
  </si>
  <si>
    <r>
      <rPr>
        <b/>
        <sz val="16"/>
        <color indexed="10"/>
        <rFont val="Arial Narrow"/>
        <family val="2"/>
        <charset val="186"/>
      </rPr>
      <t>Nepiekrītam</t>
    </r>
    <r>
      <rPr>
        <sz val="16"/>
        <color indexed="8"/>
        <rFont val="Arial Narrow"/>
        <family val="2"/>
        <charset val="186"/>
      </rPr>
      <t xml:space="preserve"> piedāvātajam samazinājumam. Iespējams finansējuma samazinājums 10-15% robežās.</t>
    </r>
  </si>
  <si>
    <r>
      <rPr>
        <b/>
        <sz val="16"/>
        <color indexed="10"/>
        <rFont val="Arial Narrow"/>
        <family val="2"/>
        <charset val="186"/>
      </rPr>
      <t>Nepiekrītam</t>
    </r>
    <r>
      <rPr>
        <sz val="16"/>
        <color indexed="8"/>
        <rFont val="Arial Narrow"/>
        <family val="2"/>
        <charset val="186"/>
      </rPr>
      <t xml:space="preserve"> piedāvātajam samazinājumam. Funkcijas ietvaros tiek nodrošināta politikas izstrāde un ieviešanas pārraudzība. Šīs funkcijas veikšana, ievērojot likumu „Par pašvaldībām” 15.pantu, kur noteiktas pašvaldības autonomās funkcijas, nav pašvaldības kompetencē, savukārt tās deleģēšana citai privātpersonai vai publiskai personai ir pretrunā ar Valsts pārvaldes iekārtas likuma 41.panta otro daļu.</t>
    </r>
  </si>
  <si>
    <r>
      <rPr>
        <b/>
        <sz val="16"/>
        <color indexed="10"/>
        <rFont val="Arial Narrow"/>
        <family val="2"/>
        <charset val="186"/>
      </rPr>
      <t>Nepiekrītam</t>
    </r>
    <r>
      <rPr>
        <sz val="16"/>
        <color indexed="8"/>
        <rFont val="Arial Narrow"/>
        <family val="2"/>
        <charset val="186"/>
      </rPr>
      <t xml:space="preserve"> piedāvātajam samazinājumam. Būvniecības politikas izstrādes ietvaros līdzekļu samazinājums iespējams tikai vienlaikus ar zemes politikas un teritorijas plānošanas politikas izstrādi saistīto jautājumu koncentrēšanas Ekonomikas ministrijā, tādējādi optimizējot kopējos attiecīgo politiku izstrādē iesaistītos cilvēkresursus.</t>
    </r>
  </si>
  <si>
    <r>
      <rPr>
        <b/>
        <sz val="16"/>
        <color indexed="10"/>
        <rFont val="Arial Narrow"/>
        <family val="2"/>
        <charset val="186"/>
      </rPr>
      <t>Nepiekrītam</t>
    </r>
    <r>
      <rPr>
        <sz val="16"/>
        <color indexed="8"/>
        <rFont val="Arial Narrow"/>
        <family val="2"/>
        <charset val="186"/>
      </rPr>
      <t xml:space="preserve"> piedāvātajam samazinājumam.</t>
    </r>
  </si>
  <si>
    <r>
      <rPr>
        <b/>
        <sz val="16"/>
        <color indexed="10"/>
        <rFont val="Arial Narrow"/>
        <family val="2"/>
        <charset val="186"/>
      </rPr>
      <t>Nepiekrītam</t>
    </r>
    <r>
      <rPr>
        <sz val="16"/>
        <color indexed="8"/>
        <rFont val="Arial Narrow"/>
        <family val="2"/>
        <charset val="186"/>
      </rPr>
      <t xml:space="preserve"> piedāvātajam samazinājumam. Samazinot finansējumu, mazākā apjomā tiks sniegtas konsultācijas komersantiem par inovācijas attīstības, tehnoloģiju pārneses un finansējuma piesaistes iespējām, kas jau šobrīd tiek sniegtas ierobežotā apjomā. 2010.gadā funkcijas ietvaros plānots sniegt konsultācijas vismaz 20 jaunu investīciju projektu autoriem, kā arī sagatavot un prezentēt vismaz 16 jaunas biznesa idejas investoriem. Ņemot vērā inovāciju kapacitātes zemo līmeni, jau tagad Latvija ieņem vienu no pēdējām vietām Eiropā, samazinot finansējumu inovāciju pieaugumu uzņēmumos nebūs iespējams sasniegt.</t>
    </r>
  </si>
  <si>
    <r>
      <rPr>
        <b/>
        <sz val="16"/>
        <color indexed="10"/>
        <rFont val="Arial Narrow"/>
        <family val="2"/>
        <charset val="186"/>
      </rPr>
      <t>Nepiekrītam</t>
    </r>
    <r>
      <rPr>
        <sz val="16"/>
        <color indexed="8"/>
        <rFont val="Arial Narrow"/>
        <family val="2"/>
        <charset val="186"/>
      </rPr>
      <t xml:space="preserve"> piedāvātajam samazinājumam. Samazinot finansējumu, nebūs iespējams veikt uzņēmējdarbības vides monitoringu, Latvijas rādītāju starptautiskajos reitingos analīzi, priekšlikumu sagatavošanu nepieciešamajām reformām administratīvā sloga samazināšanai. Pie samazināta finansējuma nebūs iespējams realizēt uzņēmējdarbības uzsācēju atbalsta pasākumus, plānot jaunus, t.sk. mikrouzņēmumu atbalsta pasākumu koncepcijas ieviešanu un uzņēmēju informēšanas pasākumus. Pieļaujamā fiskālā konsolidācija - maksimums 10 -15% apmērā. </t>
    </r>
  </si>
  <si>
    <r>
      <rPr>
        <b/>
        <sz val="16"/>
        <color indexed="10"/>
        <rFont val="Arial Narrow"/>
        <family val="2"/>
        <charset val="186"/>
      </rPr>
      <t>Varam piekrist</t>
    </r>
    <r>
      <rPr>
        <sz val="16"/>
        <color indexed="8"/>
        <rFont val="Arial Narrow"/>
        <family val="2"/>
        <charset val="186"/>
      </rPr>
      <t xml:space="preserve"> piedāvātajam samazinājumam, integrējot esošos uzdevumus 871.funkcijā.</t>
    </r>
  </si>
  <si>
    <r>
      <rPr>
        <b/>
        <sz val="16"/>
        <color indexed="10"/>
        <rFont val="Arial Narrow"/>
        <family val="2"/>
        <charset val="186"/>
      </rPr>
      <t>Varam piekrist</t>
    </r>
    <r>
      <rPr>
        <sz val="16"/>
        <color indexed="8"/>
        <rFont val="Arial Narrow"/>
        <family val="2"/>
        <charset val="186"/>
      </rPr>
      <t xml:space="preserve"> samazinājumam, taču lielāks samazinājums nav pieļaujams, jo funkcijas ietvaros jāīsteno pasākumi gan eksporta veicināšanas, gan investīciju piesaistes nodrošināšanai. Samazinot finansējumu, netiks izstrādāti pasākumi investīciju projektu piesaistei, kā arī veikta analīze un sagatavoti jauni pasākumi eksporta veicināšanai.</t>
    </r>
  </si>
  <si>
    <r>
      <rPr>
        <b/>
        <sz val="16"/>
        <color indexed="10"/>
        <rFont val="Arial Narrow"/>
        <family val="2"/>
        <charset val="186"/>
      </rPr>
      <t>Varam piekrist</t>
    </r>
    <r>
      <rPr>
        <sz val="16"/>
        <color indexed="8"/>
        <rFont val="Arial Narrow"/>
        <family val="2"/>
        <charset val="186"/>
      </rPr>
      <t xml:space="preserve"> piedāvātajam samazinājumam, taču lielāks samazinājums nav pieļaujams, jo funkcijas ietvaros jāizstrādā pasākumi inovāciju kapacitātes stiprināšanai, uzņēmēju un zinātnes sadarbības veicināšanai.</t>
    </r>
  </si>
  <si>
    <r>
      <rPr>
        <b/>
        <sz val="16"/>
        <color indexed="10"/>
        <rFont val="Arial Narrow"/>
        <family val="2"/>
        <charset val="186"/>
      </rPr>
      <t xml:space="preserve">Nepiekrītam </t>
    </r>
    <r>
      <rPr>
        <sz val="16"/>
        <color indexed="8"/>
        <rFont val="Arial Narrow"/>
        <family val="2"/>
        <charset val="186"/>
      </rPr>
      <t xml:space="preserve">piedāvātajam samazinājumam. </t>
    </r>
  </si>
  <si>
    <r>
      <rPr>
        <b/>
        <sz val="16"/>
        <color indexed="10"/>
        <rFont val="Arial Narrow"/>
        <family val="2"/>
        <charset val="186"/>
      </rPr>
      <t>Nepiekrītam</t>
    </r>
    <r>
      <rPr>
        <sz val="16"/>
        <color indexed="8"/>
        <rFont val="Arial Narrow"/>
        <family val="2"/>
        <charset val="186"/>
      </rPr>
      <t xml:space="preserve"> piedāvātajam samazinājumam. Samazinoties finansējumam, tiks samazināti eksporta atbalsta pakalpojumi Latvijas uzņēmumiem, organizējot tirdzniecības misijas un vizītes uz ārvalstīm, sniedzot atbalstu dalībai izstādēs, konsultējot uzņēmumus par eksporta uzsākšanu un partneru atlasi, ārējās tirdzniecības jautājumiem. Vienlaicīgi, tiks ievērojami vājināta Latvijas ārējo ekonomisko pārstāvniecību atbalsta struktūra, netiks apstrādāti visi no Latvijas ārējām ekonomiskajām pārstāvniecībām (un LR vēstniecībām) saņemtie eksporta sadarbības piedāvājumi un pieprasījumi. Tādā veidā samazinot valsts atbalstu eksportam, netiks uzsākti perspektīvi eksporta projekti. Tiks palēnināta vai pārtraukta Investīciju piesaistes stratēģijas (POLARIS) ieviešana, netiks attīstīti Latvijai būtiski investīciju projekti.</t>
    </r>
  </si>
  <si>
    <t>Šīs funkcijas īstenošana noslēdzas 2010.gadā.</t>
  </si>
  <si>
    <r>
      <rPr>
        <b/>
        <sz val="16"/>
        <color indexed="10"/>
        <rFont val="Arial Narrow"/>
        <family val="2"/>
        <charset val="186"/>
      </rPr>
      <t xml:space="preserve">Nepiekrītam </t>
    </r>
    <r>
      <rPr>
        <sz val="16"/>
        <color indexed="8"/>
        <rFont val="Arial Narrow"/>
        <family val="2"/>
        <charset val="186"/>
      </rPr>
      <t>piedāvātajam samazinājumam. Ja tiks samazināts finansējums, būs jāslēdz viena Latvijas ārējā ekonomiskā pārstāvniecība vai arī jāsamazina uzņēmējiem sniegtais atbalsts eksporta darījumu veikšanai un investīciju piesaistei visās pārstāvniecībās, atsakoties no vizītēm pie potenciālajiem sadarbības partneriem un investoriem un biznesa semināru organizēšanas, vai arī tos sniedzot uzņēmējiem tikai maksas pakalpojumu ietvaros. Minētais budžeta samazinājums apturēs Latvijas ārējo ekonomisko pārstāvniecību tīkla turpmākās attīstības rīcības plāna (apstiprināts ar Ministru kabineta 2009.gada 19.jūnija rīkojumu Nr.399 (prot.Nr.15 41 §)) īstenošanu, saskaņā ar ko 2011.gadā tika plānots atvērt 4 jaunas pārstāvniecības Latvijas uzņēmēju definētajos eksporta mērķa tirgos esošā budžeta ietvaros, piesaistot daļu finansējuma no struktūrfondiem (Šai nolūkā tiek veikti grozījumi valsts atbalsta programmās, papildinot darbības programmu "Uzņēmējdarbība un inovācijas" ar apakšaktivitāti ""Ārējo tirgu apgūšana - nozaru starptautiskās konkurētspējas stiprināšana"). Veicot minēto budžeta  samazinājumu, nebūs iespējams nodrošināt nepieciešamo valsts līdzfinansējumu struktūrfondu piesaistei. Budžeta samazinājums būtiski pasliktinās eksporta atbalsta pakalpojumu pieejamību Latvijas uzņēmumiem eksporta mērķa tirgos.</t>
    </r>
  </si>
  <si>
    <r>
      <rPr>
        <b/>
        <sz val="16"/>
        <color indexed="10"/>
        <rFont val="Arial Narrow"/>
        <family val="2"/>
        <charset val="186"/>
      </rPr>
      <t>Varam piekrist</t>
    </r>
    <r>
      <rPr>
        <sz val="16"/>
        <color indexed="8"/>
        <rFont val="Arial Narrow"/>
        <family val="2"/>
        <charset val="186"/>
      </rPr>
      <t xml:space="preserve"> piedāvātajam samazinājumam, bet lielāks samazinājums nav pieļaujams. Samazinot finansējumu mazākā apjomā tiks sniegts atbalsts klasteru  izveidei un attīstībai. 2010.gadā funkcijas ietvaros tiek sniegts atbalsts 9 nozaru klasteru attīstības projektiem. Atbalstītajos klasteros iesaistījušies vismaz 160 komersanti. Netiks izstrādāti un īstenoti pasākumi komersantu ražošanas efektivitātes un produktivitātes paaugstināšanai.</t>
    </r>
  </si>
  <si>
    <r>
      <rPr>
        <b/>
        <sz val="16"/>
        <color indexed="10"/>
        <rFont val="Arial Narrow"/>
        <family val="2"/>
        <charset val="186"/>
      </rPr>
      <t>Varam piekrist</t>
    </r>
    <r>
      <rPr>
        <sz val="16"/>
        <color indexed="8"/>
        <rFont val="Arial Narrow"/>
        <family val="2"/>
        <charset val="186"/>
      </rPr>
      <t xml:space="preserve"> piedāvātajam samazinājumam, bet lielāks samazinājums nav pieļaujams. Samazinot finansējumu mazākā apjomā tiks sniegts tiešais atbalsts komersantiem produktu dizaina izstrādei.</t>
    </r>
  </si>
  <si>
    <t>Samazinot finansējumu mazākā apjomā tiks sniegts atbalsts Latvijas tūrisma nozares komersantu zināšanu pilnveidei par jaunu produktu un pakalpojumu izstrādi, kvalitātes nodrošināšanu un mārketinga instrumentiem. Tiks ierobežota iespēja strādāt pie jauniem atbalsta pasākumiem tūrisma produktu attīstībai.</t>
  </si>
  <si>
    <r>
      <rPr>
        <b/>
        <sz val="16"/>
        <color indexed="10"/>
        <rFont val="Arial Narrow"/>
        <family val="2"/>
        <charset val="186"/>
      </rPr>
      <t>Nepiekrītam</t>
    </r>
    <r>
      <rPr>
        <sz val="16"/>
        <color indexed="8"/>
        <rFont val="Arial Narrow"/>
        <family val="2"/>
        <charset val="186"/>
      </rPr>
      <t xml:space="preserve"> piedāvātajam samazinājumam. Jau šobrīd tūrisma politikas ieviešanai piešķirtais finansējums nav pietiekošs pilnvērtīgai valsts tūrisma piedāvājuma atpazīstamības nodrošināšanai. Samazinot finansējumu par 22%, nav iespējams nodrošināt Tūrisma attīstības valsts aģentūras darbību. EM 2009. un 2010.gadā jau veica ievērojamu finansējumu samazinājumu šai iestādei – 60% apjomā. Līdz ar to netiks īstenoti valsts tūrisma mārketinga pasākumi, t.i. stratēģisko tūrisma produktu popularizēšana augsti prioritārajos tirgos, kas paredzēta saskaņā ar Latvijas tūrisma komersantu apstiprināto Latvijas tūrisma mārketinga stratēģiju 2010.-2015.gadam.Tiks kavēta plānotā struktūrfondu apguve darbības programmas „Uzņēmējdarbība un inovācijas” papildinājuma 2.3.1.1.2.apakšaktivitātes „Ārējo tirgu apgūšana – nozaru starptautiskās konkurētspējas stiprināšana” ietvaros, mazināsies efektivitāte un atdeve no krīzes laikā paveiktās nozares mobilizācijas un finansējuma ieguldījuma jaunā Latvijas tūrisma tēla, mērķtiecīga valsts tūrisma mārketinga pasākumu kompleksa izstrādē. Rezultātā: Latvija strauji zaudēs savu konkurētspēju starptautiskajā tūrisma tirgū – samazināsies tūrisma pakalpojumu (kas ir viena no vadošajām eksporta nozarēm valstī) eksporta apjomi, līdz ar to arī ienākumi valsts budžetā.</t>
    </r>
  </si>
  <si>
    <r>
      <rPr>
        <b/>
        <sz val="16"/>
        <color indexed="10"/>
        <rFont val="Arial Narrow"/>
        <family val="2"/>
        <charset val="186"/>
      </rPr>
      <t>Nepiekrītam</t>
    </r>
    <r>
      <rPr>
        <sz val="16"/>
        <color indexed="8"/>
        <rFont val="Arial Narrow"/>
        <family val="2"/>
        <charset val="186"/>
      </rPr>
      <t xml:space="preserve"> piedāvātajam samazinājumam. Šai funkcijai jau finansējuma samazinājums jau ir veikts. Saskaņā ar tirgus izpētes datiem šo funkciju privātais sektors veikt finansiāli izdevīgāk nevar. Funkcijas veikšanai ir atbilstošs tehniskais nodrošinājums un šim mērķim specifiskas telpas. CSP zināšanu un tehniskā bāze nodrošina iespēju izgatavot veidlapas arī citām valsts pārvaldes iestādēm, kas veic statistikas vākšanu, līdz ar to ir izvērtējams priekšlikums veikt citu valsts pārvaldes iestāžu statistisko veidlapu pavairošanu CSP.</t>
    </r>
  </si>
  <si>
    <r>
      <t>Finansējuma samazinājums Patērētāju tiesību aizsardzības centram vairs</t>
    </r>
    <r>
      <rPr>
        <b/>
        <sz val="16"/>
        <color indexed="10"/>
        <rFont val="Arial Narrow"/>
        <family val="2"/>
        <charset val="186"/>
      </rPr>
      <t xml:space="preserve"> nav pieļaujams</t>
    </r>
    <r>
      <rPr>
        <sz val="16"/>
        <color indexed="8"/>
        <rFont val="Arial Narrow"/>
        <family val="2"/>
        <charset val="186"/>
      </rPr>
      <t>, jo jau esošais – 2009. un 2010.gadā samazinātais budžeta finansējums (par 42%) ierobežo veikt iestādes funkcijas. Turklāt, funkciju izvērtēšanas diskusijās tika runāts par to, ka tas nav samazināms, bet tieši pretēji – nākamajā periodā palielināms iespēju robežās.</t>
    </r>
  </si>
  <si>
    <r>
      <rPr>
        <b/>
        <sz val="16"/>
        <color indexed="10"/>
        <rFont val="Arial Narrow"/>
        <family val="2"/>
        <charset val="186"/>
      </rPr>
      <t>Nepiekrītam</t>
    </r>
    <r>
      <rPr>
        <sz val="16"/>
        <color indexed="8"/>
        <rFont val="Arial Narrow"/>
        <family val="2"/>
        <charset val="186"/>
      </rPr>
      <t xml:space="preserve"> piedāvātajam samazinājumam. Funkcijas veikšana nav iespējama ar piedāvāto finansējumu. Finansējuma samazinājums Standartizācijas, akreditācijas un metroloģijas centram vairs nav pieļaujams, jo 2009. un 2010.gadā budžeta finansējums samazināts par 81%.</t>
    </r>
  </si>
  <si>
    <t>Nav skaidra šāda finansējuma novērtējums, jo konkrēti 872.funkcijas īstenošanai ir nepieciešami 2300 lati tehnisko jautājumu nodrošināšanai (tulkošana, materiālu kopēšana u.c.)
Tā kā nav norādīts precīzi, par kurām funkcijām tiek runāts, tāpēc nav iespējams noteikt šo funkciju deleģēšanas potenciālās iespējas, kā arī deleģēšanas pozitīvos un negatīvos aspektus.
Nav skaidrs uz  kādām funkcijām priekšlikums attiecināms</t>
  </si>
  <si>
    <t>Lai nodrošinātu  LNB būvniecības procesa plānošanu, uzraudzību un kontroli, nav iespējams samazināt finansējumu funkcijai, jo maksimāls samazinājums veikts 2009.g. likvidējot VA "Jaunie trīs brāļi". Papildus samazinājums apdraud būvniecības kontroli un uzraudzību.</t>
  </si>
  <si>
    <t>Sākot ar 2010.gada KM veic  valsts  kultūras statistikas apkopošanas koordināciju un pārbaudi un nodošanu CSP, līdz ar to ir palielinājies funkcijas apjoms un kvalitatīvie kritēriji, nepalielinot nodarbināto skaitu, turklāt samazinot atalgojumu. Funkcijai finansējumu nav vairs iespējams samazināt, jo tad tiks kavēta valsts statistikas apkopošana.</t>
  </si>
  <si>
    <t>Funkcijas nepieciešamība tieši izriet no ES pamatlīguma  - dalībvalstīm pildīt savas saistības un piedalīties lēmumu pieņemšanā.</t>
  </si>
  <si>
    <t>Tiek nodrošināta KM un tās 33 padotības iestāžu budžetu plānošana. Samazinot finansējumu funkcijai, samazināsies funkcijas īstenošanas kvalitāte.</t>
  </si>
  <si>
    <t>KOMISIJAS REGULA (EK) Nr.1828/2006 paredz noteikumus par to, kā īstenot Padomes Regulu (EK) Nr. 1083/2006, ar ko paredz vispārīgus noteikumus par Eiropas Reģionālās attīstības fondu, Eiropas Sociālo fondu un Kohēzijas fondu.  KM saskaņā ar regulu nodrošina ES fondu aktivitāšu īstenošanu, uzraudzību un kontroli.</t>
  </si>
  <si>
    <t>KM kā starpniekinstitūcijas funkcijas EEZ finanšu instrumenta un Norvēģijas valdības finanšu instrumenta īstenošanai nodrošina projektu ieviešanu un uzraudzību. Funkcijas īstenošanai nav papildus štata vieta un tās īstenošanai ir nepieciešams valsts līdzfinansējums.</t>
  </si>
  <si>
    <t>Grozījumi Valsts un pašvaldību profesionālo orķestru, koru, koncertorganizāciju, teātru un cirka mākslinieku izdienas pensiju un baleta mākslinieku pabalsta par radošo darbu likumā, nosaka ka Kultūras ministrijai ir jāsniedz informācija par minēto mākslinieku izdienas stāžu un darba samaksu Valsts sociālās apdrošināšanas aģentūrai uz VSAA pieprasījumu, lai VSAA varētu pieņemt attiecīgo lēmumu. Tāpat Kultūras ministrijas kompetencē paliek pabalstu piešķiršana un izmaksa baleta māksliniekiem par radošo darbu.</t>
  </si>
  <si>
    <t>2009.gadā veicot KM CA reorganizāciju ārvalstu sakaru nodaļa tika samazināta un apvienota ar ES politikas plānošanas nodaļu.</t>
  </si>
  <si>
    <t>Esošais administratīvais iedalījums ir sadrumstalots,  atšķirīga ir jauno pašvaldību spēja piesaistīt līdzfinansējumu. Tāpēc pašlaik ir nepieciešams stiprināt Plānošanas reģionu kultūras nozares kapacitāti, lai nodrošinātu  pārrobežu projektu īstenošanu un līdzfinansējuma piesaistīšanu reģionu pašvaldībām. Vienlaicīgi KM īsteno Kultūrpārvaldības decentralizāciju, atbalstot Plānošanas reģionu kultūratbildību.</t>
  </si>
  <si>
    <t>Nacionālā muzeju krājuma pētniecība nodrošina sabiedrībai nepieciešamo muzejisko pakalpojumu radīšanu - pētniecības rezultātā tiek radītas jaunas ekspozīcijas,  izstādes, izdotas monogrāfijas, katalogi u.c. publikācijas, veidoti muzejiski pasākumi un izglītojošās programmas. Vēl vairāk samazinot pētniecības darbam nepieciešamo finansējumu, tiks negatīvi ietekmētas pārējās muzeja funkcijas, galvenokārt, izglītojošais darbs - muzeji būs spiesti vēl vairāk atteikties no jaunu piedāvājumu veidošanas, bet tas, savukārt, krasi samazinās muzeju pašieņēmumus.</t>
  </si>
  <si>
    <t>Sabiedrības izglītošanas funkcija ietver visplašāko muzejisko pakalpojumu un krājuma pieejamības nodrošināšanu muzeja lietotājiem - gan vietējai sabiedrībai, gan ārvalstu tūristiem.  Izglītojošo darbu veicot, apmeklētājiem tiek nodrošinātas ekskursijas muzejā, muzejpedagoģiskās programmas,  tematiskie pasākumi u.c. Tas ietver arī  starpvalstu sadarbību izstāžu organizēšanā un līdzdalību starptautiskās muzeju organizācijās.  Samazinot finansējumu šai funkcijai, muzeji muzeji vairs nepildīs savu sociālo pienākumu, jo nebūs pieejami saviem lietotājiem un nespēs apmierināt sabiedrības vajadzības. Muzeji zaudēs arī līdz šim vēl saglabājušos speciālistus, līdz ar to pazemināsies sniegto pakalpojumu skaits un kvalitāte, izraisot krasu pašieņēmumu samazināšanos.  Savukārt, bez pašieņēmumiem muzeji zaudēs iespēju segt savus kārtējos izdevumus, kas izraisīs apjomīgu parādu veidošanos.</t>
  </si>
  <si>
    <t>Funkcija tiks veikta nepilnā apjomā. Samazinās jau ierobežotās informācijas ieguves iespējas redzes invalīdiem pieejamā formā (Braila rakstā un audiogrāmatas).</t>
  </si>
  <si>
    <t>2010.gadā jau tika samazināts finansējums teātriem par 42% un koncertorganizācijām par 43% salīdzinot ar 2008.gadu. Vēl papildus samazinājuma sekas būs iestāžu slēgšana un sociālā sloga pieaugums.</t>
  </si>
  <si>
    <t>Grāmatniecības un literatūras nozare 2011. gadā piedzīvos finanšu samazinājumu, ko ietekmēs samazinātās PVN likmes atcelšana. Piedāvātais pasākums ir pretrunā ar politikas plānošanas dokumentā "Valsts nodokļu pamatnostādnes 2011-2015" minēto punktu, kas paredz  valsts kompensējošu mehānismumu nodrošināšanu nozares atbalstam.</t>
  </si>
  <si>
    <t>Netiks pildīta Eiropas Parlamenta un Padomes 2006.gada 12.decembra direktīva 2006/115/EK par nomas tiesībām un patapinājuma tiesībām, un dažām blakustiesībām intelektuālā īpašuma jomā.</t>
  </si>
  <si>
    <t>Apdraudēta Eiropas Savienības normatīvo aktu izpilde (Padomes Regula (EK) Nr.116/2009 (2008.gada 18.decembris) par kultūras priekšmetu izvešanu) un Padomes 1993. gada 15. marta DIREKTĪVA 93/7/EEK par no dalībvalsts teritorijas nelikumīgi izvestu kultūras priekšmetu atgriešanu)</t>
  </si>
  <si>
    <t>Salīdzinot ar citām Eiropas valstīm, jau šobrīd kontroles iespējas Latvijā ir nepietiekamas. Vidēji ir viens valsts inspektors uz 5 pašvaldībām (~ 320 kultūras pieminekļu kontrole vienam valsts inspektoram). Neskatoties uz ierobežoto finansējumu šobrīd minimālajā apjomā tiek nodrošināta dažādu profesiju pārstāvju klātbūtne un regulārs no vietējās varas ietekmes neatkarīgs kontroles darbs, tai skaitā arī ievērojot  "četru acu principu"</t>
  </si>
  <si>
    <t xml:space="preserve">Ja tiks īstenots attiecīgās funkcijas samazinājums, notiks Dziesmu un deju svētku procesa likvidācija. Procesa nodrošināšanai 2011. gadā nepieciešams papildus 86432Ls. </t>
  </si>
  <si>
    <t xml:space="preserve">Netiks nodrošināta Latvijas starptautisko saistību izpilde saskaņā ar Latvijā ratificētajām starptautiskajām konvencijām kultūras jomā un parakstītajiem nolīgumiem par Latvijas dalību starptautiskajās kultūras organizācijās un programmās. </t>
  </si>
  <si>
    <r>
      <rPr>
        <b/>
        <sz val="12.3"/>
        <color indexed="10"/>
        <rFont val="Arial Narrow"/>
        <family val="2"/>
        <charset val="186"/>
      </rPr>
      <t>Iebilstam!</t>
    </r>
    <r>
      <rPr>
        <sz val="12.3"/>
        <color indexed="8"/>
        <rFont val="Arial Narrow"/>
        <family val="2"/>
        <charset val="186"/>
      </rPr>
      <t xml:space="preserve"> 2009.gada 1.oktobrī ir stājušies spēkā 11.08.2009. Ministru kabineta noteikumi Nr.892 „Noteikumi par numerācijas lietošanas tiesību ikgadējo valsts nodevu”, kas, sākot ar 2010.gada janvāri, gūst ieņēmumus valsts budžetā par īso kodu numerācijas lietošanas tiesībām.
Saskaņā ar Elektronisko sakaru likuma 58.panta otro daļu, ikgadējo valsts nodevu par numerācijas lietošanas tiesībām ieskaita valsts budžetā, un no dotācijas no vispārējiem ieņēmumiem tiek nodrošināts finansējums elektronisko sakaru nozares politikas īstenošanai.
Saskaņā ar 6.panta pirmās daļas 1.punktā,48. panta pirmajā un ceturtajā daļā noteikto VAS ESD veic valsts deleģētas funkcijas izpildi, nodrošinot numerācijas pārvaldību, kas ir nepieciešama numerācijas efektīvas un racionālās izmantošanas nodrošināšanai. ESD nodrošina VID ar informāciju, lai atvieglotu nodevas uzraudzību un kontrolēšanu par īso kodu numerācijas lietošanas tiesībām, SPRK ar visu nepieciešamo informāciju, par numerācijas lietošanu, kā arī, lai atvieglotu un nodrošinātu ātru un kvalitatīvu lēmumu pieņemšanu par numerācijas lietošanas tiesību piešķiršanu un elektronisko sakaru komersantus ar informāciju par numerācijas resursu faktisko stāvokli. 
Numerācijas datubāze ir valsts informācijas sistēma. Saskaņā ar Valsts informācijas sistēmu likuma 7.pantu pirmo daļu „valsts informācijas sistēmas uzturēšanai nepieciešamos līdzekļus plāno un pieprasa valsts informācijas sistēmas pārzinis.” Šā paša likuma otrajā  un trešajā  daļā ir noteikts, ka valsts informācijas sistēmas tiek uzturētas gadskārtējā valsts budžeta līdzekļu ietvaros. 
Norādām, ka saskaņā ar Eiropas Parlamenta un Padomes 2002. gada 7. marta Direktīva 2002/20/EK par elektronisko komunikāciju tīklu un pakalpojumu atļaušanu (atļauju izsniegšanas direktīva) preambulas 30.punktu „elektronisko komunikāciju pakalpojumu sniedzējiem var uzlikt administratīvus maksājumus, lai finansētu valsts pārvaldes iestādes darbības, pārvaldot atļauju izsniegšanas sistēmu, un izmantošanas tiesību piešķiršanai. Šādus maksājumus būtu jāierobežo līdz līmenim, lai segtu minēto darbību faktiskās administratīvās izmaksas. Ievērojot direktīvā noteikto, dalībvalstīm nav atļauta šķērssubsidēšana. 
Nenodrošinot finansējumu numerācijas datubāzes uzturēšanai netiek ievērotas un izpildītas atļauju izsniegšanas direktīvas prasības, ko tā uzliek dalībvalstīm, kā arī netiek ievērots Valsts informācijas sistēmu likumā noteiktais, ka valsts informācijas sistēmu uztur gadskārtējā valsts budžeta ietvaros.
Ņemot vērā iepriekš minēto Elektronisko sakaru nozares politikas īstenošanai un tās kvalitatīvai nodrošināšanai arī 2011.gadā nepieciešamais finansējums Numerācijas datu bāzes uzturēšanai ir būtisks. Finansējuma samazinājuma gadījumā ESD nespēs nodrošināt numerācijas datu bāzes tehnisko uzturēšanu ar gada pieejamību 99.95%, kas ir nepieciešama jo Numerācijas datu bāze papildus ir integrēta ar atrašanās vietas informācijas datu bāzi un nodrošina informācijas sagatavošanu, lai noskaidrotu esošo numerācijas resursu stāvokli un piederību attiecīgajam komersantam. Līdz ar to ESD nespēs veikt iepriekš minētās likumā un MK noteikumos deleģēto valsts funkciju kvalitatīvu izpildi. Tiks traucēta Regulatora darbība, jo Regulators izmanto datubāzes informāciju, lai pieņemtu lēmumus par racionālu numerācijas lietošanas tiesību piešķiršanu, kā arī netiks sniegta informācija par valsts nodevas par īso kodu lietošanu apmēru VID, tādejādi radot zaudējumus valsts budžetam. 
Finansējuma samazinājuma gadījumā nebūs iespējams samaksāt atlīdzību Valsts informācijas sistēmu likuma 14. panta 2. daļā noteiktajam informācijas sistēmas drošības pārvaldniekam un līdz ar to tiks apdraudēta numerācijas datu bāzes drošība un pastāvēšana. </t>
    </r>
  </si>
  <si>
    <t>Funkcijas izpildi nodot pašvaldībām un tās administrēšanu Labklājības ministrijai, nodrošinot dotācijas izmantošanu atbilstoši nepieciešamībai tikai trūcīgo personu atbalstam</t>
  </si>
  <si>
    <t>2 264 018</t>
  </si>
  <si>
    <t>Iespējamais budžeta ietaupījums līdz 0,5 milj. Ls gadā</t>
  </si>
  <si>
    <t>Izdevumu apjoma samazināšana funkciju izpildei, ņemot vērā trūcīgo personu skaitu</t>
  </si>
  <si>
    <t>Samazināt dotāciju ņemot vērā izglītības nozares strukturālās reformas, kā arī kopējo bērnu skaita samazināšanos</t>
  </si>
  <si>
    <t>48 615 467</t>
  </si>
  <si>
    <t>Iespējamais budžeta ietaupījums līdz 1,6 milj. Ls gadā</t>
  </si>
  <si>
    <t>Grozīt valsts budžeta dotāciju sadalījumu, samazinot dotācijas sociālās zinātnes, komerczinību, humanitāro un mākslas zinātņu studiju programmas, saglabājot eksakto zinātņu izglītības programmu finansējumu. Papildus, specializētās izglītības programmas (piemēram humanitārajā, mākslas jomā) pasniegt un finansēt tikai specializētās un profilējošās mācību iestādēs.</t>
  </si>
  <si>
    <t>Vairāk nekā 59 milj. Ls gadā</t>
  </si>
  <si>
    <t>Iespējamais budžeta ietaupījums līdz 5,6 milj. Ls gadā</t>
  </si>
  <si>
    <t>Nepieciešams nodrošināt augstskolu tīkla optimizāciju izveidojot lielākas un konkurētspējīgākas augstākās izglītības iestādes, it īpaši reģionos</t>
  </si>
  <si>
    <t>Funkciju grupa – Sociālā aizsardzība</t>
  </si>
  <si>
    <t>Sadarbībā ar Labklājības ministriju palielināt izdienas pensionēšanas vecumu.</t>
  </si>
  <si>
    <t>Vairāk nekā 13 milj. Ls gadā</t>
  </si>
  <si>
    <t>Nepieciešami papildus aprēķini</t>
  </si>
  <si>
    <t>Būtisku daļu no minētās funkcijas deleģēt NVO vai līdzīga rakstura pilsoniskās sabiedrības organizācijām</t>
  </si>
  <si>
    <t>Vairāk nekā 0,5 milj. Ls gadā</t>
  </si>
  <si>
    <t>Iespējamais budžeta ietaupījums līdz 0,04 milj. Ls</t>
  </si>
  <si>
    <t>Deleģēt NVO</t>
  </si>
  <si>
    <t>Pārskatīt izmaksu apjomu un periodus</t>
  </si>
  <si>
    <t>Vairāk nekā 136 milj. Ls gadā</t>
  </si>
  <si>
    <t>Iespējamais budžeta ietaupījums līdz 7,4 milj. Ls</t>
  </si>
  <si>
    <t>Personificēt  ģimenes pabalstu izmaksas sistēmu, tos izmaksājot tikai trūcīgām personām, savukārt funkcijas administrēšanu nododot pašvaldībām, to integrējot ar GMI izmaksām</t>
  </si>
  <si>
    <t>Vairāk nekā 104 milj. Ls gadā</t>
  </si>
  <si>
    <t>Iespējamais budžeta ietaupījums līdz 10 milj. Ls</t>
  </si>
  <si>
    <t>Funkciju kopa – Valsts pārvaldes padotības iestādes</t>
  </si>
  <si>
    <t>Konkurences padomi un Sabiedrisko pakalpojumu regulēšanas komisiju apvienot vienā iestādē</t>
  </si>
  <si>
    <t>4 125 893</t>
  </si>
  <si>
    <t>Iespējamais budžeta ietaupījums līdz 0,4 milj. Ls</t>
  </si>
  <si>
    <t>Centra funkcijas valodas kontroles jomā pievienot Patērētāju tiesību aizsardzības centram, nodrošinot tās vienotas kontroles un uzraudzības sistēmas ietvaros</t>
  </si>
  <si>
    <t>Iespējamie budžeta ietaupījumi vairāk nekā 0,15 milj.  Ls</t>
  </si>
  <si>
    <t>Vides izglītības un informācijas pasākumus finansēt no Klimata pārmaiņu finanšu līdzekļiem, kuri netiek samazināti un ir paredzēti informēšanas pasākumu finansēšanai</t>
  </si>
  <si>
    <t>Vairāk nekā 0,45 milj. Ls</t>
  </si>
  <si>
    <t>Iespējamie budžeta ietaupījumi vairāk nekā 0,25 milj., Ls</t>
  </si>
  <si>
    <t>funkcijas izslēgt no valsts budžeta finansētājām funkcijām, bet daļu nodot CSDD</t>
  </si>
  <si>
    <t>Vairāk nekā 0,8 milj. Ls</t>
  </si>
  <si>
    <t>Iespējamie budžeta ietaupījumi vairāk nekā 0,2 milj., Ls</t>
  </si>
  <si>
    <t>Lauksaimniecības datu centru apvienot ar Lauku atbalsta dienestu, samazinot administratīvos izdevumus</t>
  </si>
  <si>
    <t>Vairāk nekā 0,1 milj. Ls</t>
  </si>
  <si>
    <t>Iespējamie budžeta ietaupījumi vairāk nekā 0,02 milj., Ls</t>
  </si>
  <si>
    <t>Īstenot funkciju audita rekomendācijas</t>
  </si>
  <si>
    <t>Vairāk nekā 1,6 milj. Ls</t>
  </si>
  <si>
    <t>Funkciju izpildi, kas saistīta ar ūdens baseinu kontroli, dzeramā ūdens, peldvietu un ūdens resursu aizsardzību vienas padotības iestādēs ietvaros</t>
  </si>
  <si>
    <t>Vairāk nekā 0,6 milj. Ls</t>
  </si>
  <si>
    <t>Ministrijas XX viedoklis</t>
  </si>
  <si>
    <t>Skaidri nodalīt Juridiskās analīzes un tiesību politikas veidošanas funkciju
- Juridisko analīzi veikt tikai Valsts kancelejā;
- TM saglabāt tiesību politikas izstrādi, atsakoties no obligāta TM atzinuma sniegšanas visiem tiesību aktiem.</t>
  </si>
  <si>
    <t>VK – 167 461
TM – 1 017 430</t>
  </si>
  <si>
    <t>Bibliotēku nodot Latvijas Nacionālajai bibliotēkai;
Sabiedrības informēšanu veikt ministrijas CA komunikācijas funkcijas ietvaros</t>
  </si>
  <si>
    <t>Ekonomikas ministrijas papildus analīzē norāda, ka īstenojot funkciju Ārlietu ministrijas ietvaros tās izmaksas palielināsies un piedāvā visas attiecīgas grupas funkcijas īstenot Ekonomikas ministrijas ietvaros. Iespējams ekonomikas konsistences un kompetences zudums. Klientam ir svarīgi saņemt nepieciešamo informāciju vienā institūcijā.</t>
  </si>
  <si>
    <t>EM
- 77 506
- 46 418
- 66 531
LIAA
- 740 920</t>
  </si>
  <si>
    <t>FM
63046</t>
  </si>
  <si>
    <t>VidM
82 412</t>
  </si>
  <si>
    <t>VidM
20 063</t>
  </si>
  <si>
    <t>Būtība: Politikas izstrāde, konferenču semināru organizēšana, Vides zinātnes un izglītības padomes darbība.
Atteikties no funkcijas īstenošanas krīzes periodā</t>
  </si>
  <si>
    <t>ĀM
20 656</t>
  </si>
  <si>
    <t>Funkcija nodrošināma ārējās komunikācijas funkcijas ietvaros un EM tūrisma politikas ietvaros 
Papildus ierosinājums ir pievienot Latvijas Institūtam TAVA vai nodrošināt efektīvāku sadarbību, jo starp abām institūcijām ir papildinošas funkcijas.</t>
  </si>
  <si>
    <t xml:space="preserve">Ārlietu ministrija
53
Latvijas pozitīvas starptautiskās atpazīstamības veicināšana (Latvijas institūts)
</t>
  </si>
  <si>
    <t xml:space="preserve">Teritoriju plānojumu izstrāde ir pašvaldību funkcija, atbalsts tika piešķirts administratīvi teritoriālās reformas ieviešanai, šobrīd jaunizveidotajiem novadiem ir jānodrošina nepieciešamā izmaiņu veikšana no saviem budžeta līdzekļiem.
Vienlaikus tiek ierosināts atcelt strīdus izskatīšanas procesu, to nodot administratīvajām tiesām.
</t>
  </si>
  <si>
    <t xml:space="preserve">Reģionālās attīstības un pašvaldību lietu ministrija
459 (t.sk. saistītās funkcijas 463, 464, 465)
Pašvaldību attīstības atbalsta instrumentu ieviešana un uzraudzība (Mērķdotāciju plānošanas reģionu un vietējo pašvaldību teritorijas plānojumu un to grozījumu izstrādei avansa maksājumi)
</t>
  </si>
  <si>
    <t>Funkciju kopa vai grupa (nepieciešamības gadījumā konkrētās funkcijas)</t>
  </si>
  <si>
    <t>Būtiskākās rekomendācijas funkciju samazināšanai</t>
  </si>
  <si>
    <t>Līdzšinējais finanšu apjoms (Ls), kas nepieciešams funkcijas izpildei</t>
  </si>
  <si>
    <t>Iespējamie ietaupījumi īstenojot funkciju izvērtēšanas grupas priekšlikumu</t>
  </si>
  <si>
    <t>Riski, grūtības, apdraudējumi</t>
  </si>
  <si>
    <t>Tiesu sistēmas attīstības politiku nodalīt no Tieslietu ministrijas izveidojot Tieslietu padomi vai citu no izpildvaras neatkarīgu iestādi būtiski pārdalot Tieslietu ministrijas funkcijas tās samazinot</t>
  </si>
  <si>
    <t>Politikas izstrāde, Tiesu namu pārvaldība, Atalgojuma nodrošināšana tiesnešiem</t>
  </si>
  <si>
    <t>Izmaksu ietaupījums nav novērtējams bez konkrētas politikas priekšlikumu izstrādes un analīzes</t>
  </si>
  <si>
    <t>Nepieciešamība veikt strukturālas reformas valsts pārvaldē, nodalot tiesu varu no izpildvaras, kas sākotnēji var nedot vēlamo fiskālo efektu</t>
  </si>
  <si>
    <t>Funkciju kopa - Sabiedriskās kārtība,  drošība un valsts aizsardzība</t>
  </si>
  <si>
    <t>Neskatoties uz 2002.gadā apstiprinātu Sodu politikas koncepciju un atsevišķām izmaiņām Krimināllikumā paredzētajos brīvības atņemšanas sodos, Latvijā vēl arvien ir viens no augstākajiem brīvības atņemšanas sodu īpatsvariem ES. Veicot sistemātisku salīdzinājumu un pārskatot sodu sistēmas efektivitāti salīdzinājumā ar citām ES valstīm, būtu iespējams samazināt ieslodzījumu vietās atrodošos personu skaitu un attiecīgi valsts budžeta izdevumus.</t>
  </si>
  <si>
    <t>Izmaksu ietaupījums nav novērtējams bez konkrētas politikas priekšlikumu izstrādes</t>
  </si>
  <si>
    <t>Panāktais ietaupījums būtu novirzāms probācijas un preventīvo pasākumu finansēšanai</t>
  </si>
  <si>
    <t>Izvērtēt Iekšlietu dienestu struktūru apvienošanu. Igaunijas reformas modelis 2007 - 2009.</t>
  </si>
  <si>
    <t>30% ietaupījums uz atbalsta funkciju, vadības funkciju, IT sistēmu integrācijas rēķina</t>
  </si>
  <si>
    <t>Grūti ieviešama un komunicējama reforma</t>
  </si>
  <si>
    <t>Pro bono juridiskās palīdzības institūts ir reti sastopams Latvija un  ir tikai nedaudz juridisko biroju un juristu, kas sniedz šāda veida palīdzību maznodrošinātām personām vai kādām citām īpašām personu grupām, tādejādi ieguldot savu darbu sabiedrības vajadzību apmierināšanā. Ņemot vērā attīstīto juridisko konsultāciju pakalpojumu tirgu, Tieslietu ministrijai būtu īpaši jāpopularizē šādas darbības un jāaicina, kā arī jāatbalsta šādu pakalpojumu sniedzēji.</t>
  </si>
  <si>
    <t>Funkciju kopa - Ekonomiskās darbības plānošana, atbalsts, subsīdijas, mērķdotācijas un atbalsts plānošanas reģioniem</t>
  </si>
  <si>
    <t>Latvijas tirdzniecības un rūpniecības kamera ierosina būtiski pārskatīt minētās un citas Latvijas investīciju un attīstības padomes funkcijas tās samazinot vai deleģējot kā ārpakalpojumus</t>
  </si>
  <si>
    <t>Esošais finansējums pārsniedz 1 milj. Ls</t>
  </si>
  <si>
    <t>Nevalstiskām organizācijām nav pieredze plašu mārketinga pasākumu organizēšanā</t>
  </si>
  <si>
    <t>Funkciju kopa – Izglītība un zinātne</t>
  </si>
  <si>
    <t>Izglītība. Koledžu līmeņa izglītības procesa nodrošināšana. Izglītības un zinātnes ministrija, Iekšlietu ministrija</t>
  </si>
  <si>
    <t>Koledžas pievienot profilējoša rakstura universitātēm, nodrošināt uzturēšanas izdevumu ekonomiju, vienlaikus pārskatot apmaksātu budžeta vietu sadalījumu pa mācību programmām, palielinot eksaktajās programmās studējošo skaitu</t>
  </si>
  <si>
    <t>Funkcijas izpildei tiek tērēti vairāk nekā 5.milj. Ls gadā, t.sk vairāk nekā 1. milj. Ls iestāžu uzturēšanas izdevumi. Studējošo skaits samazinās, pasniedzēji vienlaikus sniedz savus pakalpojumus arī citām mācību iestādēm. Iekšlietu ministrijas ietvaros vien ir izveidotas trīs koledžas ar salīdzinoši nelielu apmācāmo skaitu, kuras varētu apvienot vienā specializētā iestādē, samazinot personālu, kas nav iesaistīts mācību procesa nodrošināšanā. Šobrīd ir izveidotas 17, valsts dibinātas koledžas.</t>
  </si>
  <si>
    <t>Iespējamais kopējais finanšu līdzekļu ietaupījums līdz 1,054 milj. Ls gadā</t>
  </si>
  <si>
    <t>Īpaši tiek ietekmētas tās koledžas, kurā ir augsts no valsts budžeta finansētu studējošo vietu īpatsvars un nav raksturīgas, profilējošas universitātes tipa izglītības iestāde</t>
  </si>
  <si>
    <t>Augstākās izglītības institūciju struktūra un skaits</t>
  </si>
  <si>
    <t>Šobrīd ir izveidotas 18 valsts dibinātas augstākās izglītības iestādes.</t>
  </si>
  <si>
    <t>Iespējamais kopējais papildus finanšu līdzekļu ietaupījums līdz 2 – 4  milj. Ls gadā</t>
  </si>
  <si>
    <t>Panāktais izmaksu ietaupījums novirzāms augstākās izglītības konkurētspējas un kvalitātes paaugstināšanas pasākumiem</t>
  </si>
  <si>
    <t>Funkciju kopa - Veselība</t>
  </si>
  <si>
    <t>Integrēt sporta medicīnas specifisko pasākumus ārstniecības iestāžu budžetā, savukārt infekcijas slimību ārstēšanas pasākumus koncentrēt tikai specializētās ārstniecības iestādes izslēdzot analogas funkcijas dublēšanos pārējās ārstniecības iestādēs, vienlaicīgi izvērtējot vienas gultas vietas izmaksas pamatotību LIC</t>
  </si>
  <si>
    <t>Funkcijas izpilde nav koncentrēta, tā notiek vairākās vietās, tādējādi ir pārfinansēta</t>
  </si>
  <si>
    <t>Iespējamais kopējais finanšu līdzekļu ietaupījums līdz 1 – 2  milj. Ls gadā</t>
  </si>
  <si>
    <t>Caurskatāma un saprotama finanšu sistēma ārstniecības iestādēm</t>
  </si>
  <si>
    <t>Funkciju kopā – Valsts pārvaldes padotības iestādes</t>
  </si>
  <si>
    <t>Ierosinām sagatavot priekšlikumus, lai apvienotu Zemesgrāmatu un Valsts zemes dienestu vienotā iestādē, nodrošinot informācijas sistēmu integrāciju</t>
  </si>
  <si>
    <t>Līdzīgas pēc satura funkcijas ir dekoncentrētas</t>
  </si>
  <si>
    <t>Nepieciešamas būtiskas strukturālas reformas un izmaiņas tiesību aktos</t>
  </si>
  <si>
    <t>Ievērojot ārvalstu finanšu palīdzības apgūšanas laika periodu, pēc kārtējā posma noslēgšanās SIF pievienot CFLA</t>
  </si>
  <si>
    <t>Vairāk nekā 0,4 milj. Ls</t>
  </si>
  <si>
    <t>Papildus priekšlikumi</t>
  </si>
  <si>
    <t>Iesniegumu izskatīšanas procedūru pārskatīšana, samazinot nelietderīgas sarakstes apjomu starp iestādēm un privātpersonām</t>
  </si>
  <si>
    <t>Pārskatīt un būtiski samazināt arhivējamo dokumentu nomenklatūru, to glabāšanas laiku un vietu</t>
  </si>
  <si>
    <t>Kopā ietaupījumi īstenojot papildus pasākumus vidējā termiņa budžetu fiskālās konsolidācijas nodrošināšanai</t>
  </si>
  <si>
    <t>Iespējamais ietaupījums līdz 5-8  milj. Ls gadā</t>
  </si>
  <si>
    <t>Tieslietu ministrija
„Tiesu sistēmas politikas plānošana, izstrāde un uzraudzība” un citas saistītas funkcijas</t>
  </si>
  <si>
    <t xml:space="preserve">Tieslietu ministrija
Sodu politikas pārskatīšana, samazinot ar brīvības atņemšanu saistīto sodu apjomus
</t>
  </si>
  <si>
    <t xml:space="preserve">Esošais finansējums
5 825 417 (532 drošības līdzekļa piemērošana)
15 085 225 (531 soda izciešana)
Apcietināto skaits
2008.g. – 1 649
2009.g. – 1 994
2010.g. – 1 995
Ar brīvības atņemšanu notiesātie (skaits)
2008.g. – 5 029
2009.g. – 5 126
2010.g. – 5 142
</t>
  </si>
  <si>
    <t xml:space="preserve">Iekšlietu ministrija
Valsts policija
Valsts robežsardze
Pilsonības un migrācijas lietu pārvalde
</t>
  </si>
  <si>
    <t xml:space="preserve">Kopējais nodarbināto skaits
 Latvijā – 11 000
Igaunijā – 7 000
</t>
  </si>
  <si>
    <t xml:space="preserve">Tieslietu ministrija
Līdzekļu, kas paredzēti valsts nodrošinātai juridiskajai palīdzībai, apsaimniekošana (nodrošināt valsts nodrošināto juridisko palīdzību civillietās (t.sk. pārrobežu strīdos), privātās apsūdzības kriminālprocesā cietušajam un administratīvajās lietās apelācijai
</t>
  </si>
  <si>
    <t xml:space="preserve">Esošais finansējums
882 864
</t>
  </si>
  <si>
    <t xml:space="preserve">Ekonomikas ministrija
Funkcijas, kas saistītas ar priekšlikumu izstrādi uzņēmējdarbības vides uzlabošanas plānam, ārvalstu investoru padomes un citu augsta līmeņa tikšanos organizēšanu, u.c. līdzīgām darbībām
</t>
  </si>
  <si>
    <t xml:space="preserve">Veicot izmaiņas augstākās izglītības institūciju skaitā, izveidot spēcīgas reģionālās augstākās izglītības iestādes ar filiālēm un pārstāvniecībā parējās reģionā pilsētās. Papildus, to īstenotajam izglītības profilam raksturīgu valsts institūciju pievienošana, samazinot kopējo institūciju skaitu.
Papildus minētajam ierosinām izvērtēt veselības aprūpes un sociālās labklājības izglītības dublēšanos divās mācību iestādēs (LU un RSU). Ierosināt šādas un līdzīgas izglītības programmas koncentrēt vienā mācību iestādē.
Papildus ierosinām specializētās izglītības programmas pasniegt un finansēt tikai profilējošās mācību iestādēs.
</t>
  </si>
  <si>
    <t xml:space="preserve">Veselības ministrija
656
Sporta medicīnas nodrošināšana
658
Infekcijas slimību specifiskā diagnostika, ārstēšana un profilakse
</t>
  </si>
  <si>
    <t xml:space="preserve">Tieslietu ministrija 
582, u.c. līdzīgas
Valsts vienotā datorizētā zemesgrāmata
Valsts kadastra informācijas sistēma un Valsts zemes dienests
</t>
  </si>
  <si>
    <t xml:space="preserve">Finanšu ministrija
602
Sabiedrības integrācijas fonds
</t>
  </si>
  <si>
    <r>
      <t xml:space="preserve">Funkciju kopa - </t>
    </r>
    <r>
      <rPr>
        <b/>
        <sz val="8"/>
        <color indexed="8"/>
        <rFont val="Times New Roman"/>
        <family val="1"/>
        <charset val="186"/>
      </rPr>
      <t>Politiku veidošana un vispārējie valdības dienesti (Ministru kabinets, ministriju centrālie aparāti un cieši saistītās iestādes)</t>
    </r>
  </si>
  <si>
    <r>
      <t>Juridiskās palīdzības sniegšanā veicināt „</t>
    </r>
    <r>
      <rPr>
        <i/>
        <sz val="8"/>
        <color indexed="8"/>
        <rFont val="Times New Roman"/>
        <family val="1"/>
        <charset val="186"/>
      </rPr>
      <t>pro bono</t>
    </r>
    <r>
      <rPr>
        <sz val="8"/>
        <color indexed="8"/>
        <rFont val="Times New Roman"/>
        <family val="1"/>
        <charset val="186"/>
      </rPr>
      <t>” palīdzības attīstīšanu</t>
    </r>
  </si>
  <si>
    <r>
      <t>Pro bono</t>
    </r>
    <r>
      <rPr>
        <sz val="8"/>
        <color indexed="8"/>
        <rFont val="Times New Roman"/>
        <family val="1"/>
        <charset val="186"/>
      </rPr>
      <t xml:space="preserve"> palīdzības veicināšana nav administratīvi regulējams pasākums</t>
    </r>
  </si>
  <si>
    <r>
      <t xml:space="preserve">Funkciju kopa -  </t>
    </r>
    <r>
      <rPr>
        <b/>
        <sz val="8"/>
        <color indexed="8"/>
        <rFont val="Times New Roman"/>
        <family val="1"/>
        <charset val="186"/>
      </rPr>
      <t>Politiku veidošana (Ministru kabinets, ministriju centrālie aparāti)</t>
    </r>
  </si>
  <si>
    <r>
      <rPr>
        <b/>
        <sz val="8"/>
        <color indexed="8"/>
        <rFont val="Times New Roman"/>
        <family val="1"/>
        <charset val="186"/>
      </rPr>
      <t xml:space="preserve">Ministru kabinets, Valsts kanceleja </t>
    </r>
    <r>
      <rPr>
        <sz val="8"/>
        <color indexed="8"/>
        <rFont val="Times New Roman"/>
        <family val="1"/>
        <charset val="186"/>
      </rPr>
      <t xml:space="preserve">
946 
Juridiskā analīze
</t>
    </r>
    <r>
      <rPr>
        <b/>
        <sz val="8"/>
        <color indexed="8"/>
        <rFont val="Times New Roman"/>
        <family val="1"/>
        <charset val="186"/>
      </rPr>
      <t>TM</t>
    </r>
    <r>
      <rPr>
        <sz val="8"/>
        <color indexed="8"/>
        <rFont val="Times New Roman"/>
        <family val="1"/>
        <charset val="186"/>
      </rPr>
      <t xml:space="preserve">
516
Politikas plānošana, izstrāde un uzraudzība tiesību nozarēs</t>
    </r>
  </si>
  <si>
    <r>
      <rPr>
        <b/>
        <sz val="8"/>
        <color indexed="8"/>
        <rFont val="Times New Roman"/>
        <family val="1"/>
        <charset val="186"/>
      </rPr>
      <t>Ārlietu ministrija</t>
    </r>
    <r>
      <rPr>
        <sz val="8"/>
        <color indexed="8"/>
        <rFont val="Times New Roman"/>
        <family val="1"/>
        <charset val="186"/>
      </rPr>
      <t xml:space="preserve">
991
ES bibliotēkas uzturēšana un sabiedrības informēšana ES jautājumos</t>
    </r>
  </si>
  <si>
    <r>
      <rPr>
        <b/>
        <sz val="8"/>
        <color indexed="8"/>
        <rFont val="Times New Roman"/>
        <family val="1"/>
        <charset val="186"/>
      </rPr>
      <t>Ekonomikas ministrija</t>
    </r>
    <r>
      <rPr>
        <sz val="8"/>
        <color indexed="8"/>
        <rFont val="Times New Roman"/>
        <family val="1"/>
        <charset val="186"/>
      </rPr>
      <t xml:space="preserve">
909
Ārējās ekonomiskās politikas līgumtiesiskās bāzes izstrādāšana un pilnveidošana
910 
Ārējās tirdzniecības politikas izstrāde un īstenošana
916 
Ārējo ekonomisko attiecību uzturēšana
</t>
    </r>
    <r>
      <rPr>
        <b/>
        <sz val="8"/>
        <color indexed="8"/>
        <rFont val="Times New Roman"/>
        <family val="1"/>
        <charset val="186"/>
      </rPr>
      <t>Ārlietu ministrija</t>
    </r>
    <r>
      <rPr>
        <sz val="8"/>
        <color indexed="8"/>
        <rFont val="Times New Roman"/>
        <family val="1"/>
        <charset val="186"/>
      </rPr>
      <t xml:space="preserve">
903
Ārējās ekonomiskās darbības veicināšana</t>
    </r>
  </si>
  <si>
    <r>
      <t xml:space="preserve">Ekonomikas ministrija
920
</t>
    </r>
    <r>
      <rPr>
        <sz val="8"/>
        <color indexed="8"/>
        <rFont val="Times New Roman"/>
        <family val="1"/>
        <charset val="186"/>
      </rPr>
      <t>Makroekonomiskā analīze un prognozēšana, darba tirgus prognozēšana, ekonomiskās politikas koordinācija</t>
    </r>
  </si>
  <si>
    <r>
      <rPr>
        <b/>
        <sz val="8"/>
        <color indexed="8"/>
        <rFont val="Times New Roman"/>
        <family val="1"/>
        <charset val="186"/>
      </rPr>
      <t>Ekonomikas ministrija</t>
    </r>
    <r>
      <rPr>
        <sz val="8"/>
        <color indexed="8"/>
        <rFont val="Times New Roman"/>
        <family val="1"/>
        <charset val="186"/>
      </rPr>
      <t xml:space="preserve">
929
Mājokļu, t.sk. ēku energoefektivitātes, politikas izstrāde un īstenošana</t>
    </r>
  </si>
  <si>
    <r>
      <t xml:space="preserve">Ekonomikas ministrija  
966
</t>
    </r>
    <r>
      <rPr>
        <sz val="8"/>
        <color indexed="8"/>
        <rFont val="Times New Roman"/>
        <family val="1"/>
        <charset val="186"/>
      </rPr>
      <t>Enerģijas un biodegvielas ražošanas administrēšana</t>
    </r>
  </si>
  <si>
    <r>
      <t xml:space="preserve">EM  </t>
    </r>
    <r>
      <rPr>
        <sz val="8"/>
        <color indexed="8"/>
        <rFont val="Arial Narrow"/>
        <family val="2"/>
        <charset val="186"/>
      </rPr>
      <t>86 060</t>
    </r>
  </si>
  <si>
    <r>
      <t xml:space="preserve">Finanšu ministrija
66
</t>
    </r>
    <r>
      <rPr>
        <sz val="8"/>
        <color indexed="8"/>
        <rFont val="Times New Roman"/>
        <family val="1"/>
        <charset val="186"/>
      </rPr>
      <t>Pārvaldes iekšējā audita politika</t>
    </r>
    <r>
      <rPr>
        <b/>
        <sz val="8"/>
        <color indexed="8"/>
        <rFont val="Times New Roman"/>
        <family val="1"/>
        <charset val="186"/>
      </rPr>
      <t xml:space="preserve">
</t>
    </r>
  </si>
  <si>
    <r>
      <t xml:space="preserve">Vides ministrija
734
</t>
    </r>
    <r>
      <rPr>
        <sz val="8"/>
        <color indexed="8"/>
        <rFont val="Times New Roman"/>
        <family val="1"/>
        <charset val="186"/>
      </rPr>
      <t>Vides informācijas sagatavošana, izplatīšana un sabiedrības izpratnes palielināšana par vides nozares jautājumiem</t>
    </r>
  </si>
  <si>
    <r>
      <t xml:space="preserve">Vides ministrija
737
</t>
    </r>
    <r>
      <rPr>
        <sz val="8"/>
        <color indexed="8"/>
        <rFont val="Times New Roman"/>
        <family val="1"/>
        <charset val="186"/>
      </rPr>
      <t>Vides zinātne, izglītība un izglītība ilgtspējīgai attīstībai</t>
    </r>
  </si>
  <si>
    <t xml:space="preserve">Reģionālās attīstības un pašvaldību lietu ministrija
467
Zemes politika un pārvaldība, t.sk. politikas plānošana un normatīvās bāzes izstrāde
</t>
  </si>
  <si>
    <t xml:space="preserve">RAPLM
97 611
</t>
  </si>
  <si>
    <t xml:space="preserve">Kultūras ministrija 
310
Izdienas pensiju un pabalstu administrēšana kultūras darbiniekiem
</t>
  </si>
  <si>
    <t>KM
1 343</t>
  </si>
  <si>
    <t xml:space="preserve">Aizsardzības ministrijas
31
Valsts kartogrāfijas sistēmas uzturēšana un militārā kartēšana
</t>
  </si>
  <si>
    <t xml:space="preserve">AM
1 901 344
No tiem pašu ieņēmumi
650 000
</t>
  </si>
  <si>
    <t xml:space="preserve">Iekšlietu ministrija
1055
Valsts policijas profesionālās izglītības programmu un profesionālās pilnveides izstrāde un realizēšana
147
VRS profesionālās izglītības programmu un profesionālās pilnveides programmu izstrāde un realizēšana un VRS 1.līmeņa augstākās izglītības programmu izstrāde un realizēšana
137
Profesionālā vidējā, profesionālā augstākā izglītība un profesionālā tālākizglītība
</t>
  </si>
  <si>
    <t xml:space="preserve">IeM
Valsts Policijas koledža
1 473 514
Valsts robežsardzes koledža
1 950 691
Ugunsdrošības un civilās aizsardzības koledža
584 062
</t>
  </si>
  <si>
    <t xml:space="preserve">Iekšlietu ministrija
119
Kārtības nodrošināšana sabiedriskās vietās
</t>
  </si>
  <si>
    <t xml:space="preserve">Izvērtēt iespēju novērst funkciju dublēšanos starp Valsts kārtības policiju un pašvaldību policiju tajās pašvaldībās, kur tā ir izveidota.
1. alternatīva:
Deleģēt valsts policijas funkcijas pašvaldību policijai;
2. alternatīva:
Deleģēt pašvaldību policijas funkcijas valsts kārtības policijai,  slēdzot līgumu par funkciju izpildi (Valmieras pašvaldības prakse)
</t>
  </si>
  <si>
    <t xml:space="preserve">Valsts kārtības policija
5 062 370
808 nodarbinātie
Rīgas pašvaldības policija
700 nodarbinātie
</t>
  </si>
  <si>
    <t xml:space="preserve">Reforma nav veicama īstermiņa, nav iespējami izmaksu ietaupījumi 2011.gada budžetā.. Pašvaldību policijā nodarbinātajiem ir zemākas profesionālās kvalifikācijas prasības.
Nepastāv vienkāršs finanšu pārdales mehānisms starp valsts un pašvaldību budžetiem
</t>
  </si>
  <si>
    <t>IeM
2 579 993</t>
  </si>
  <si>
    <t xml:space="preserve">Iekšlietu ministrija
121
Aizturēto un apcietināto personu apsardze un konvojēšana.
</t>
  </si>
  <si>
    <t xml:space="preserve">Iekšlietu ministrija
125
Ieroču, munīcijas, speciālo līdzekļu, sprāgstvielu, spridzināšanas ietaišu un pirotehnisko izstrādājumu aprites kontrole, apsardzes darbības un detektīvdarbības kontrole.
</t>
  </si>
  <si>
    <t xml:space="preserve">Iekšlietu ministrija
125
Kriminālprocesu izmeklēšanas nodrošināšana, veicot nepieciešamās ekspertīzes
Tieslietu ministrija
526
Tiesu ekspertīzes veikšana kriminālprocesa, civilprocesa un administratīvā procesa ietvaros, kā arī pēc juridisko un fizisko personu pieprasījuma
</t>
  </si>
  <si>
    <t xml:space="preserve">IeM
1 665 078
TM
488 612
VesM
1 606 443
</t>
  </si>
  <si>
    <t xml:space="preserve">Sākotnēji novērtētā līdzekļu ekonomija
1milj Ls gadā, nav ievērtēti 2010.gadā veiktie budžeta samazinājumi
</t>
  </si>
  <si>
    <t>IeM
1 950 691</t>
  </si>
  <si>
    <t xml:space="preserve">Iekšlietu ministrija
149
Personu apliecinošu un ceļošanas dokumentu izsniegšana – pasu un personu apliecību personalizēšanas un izsniegšana
</t>
  </si>
  <si>
    <t xml:space="preserve">Aizsardzības ministrija, Iekšlietu ministrija, Vides ministrija
Krasta apsardzes, robežsardzes, glābšanas un piesārņojuma lokalizēšanas procesā izmantojamie kuģi un aprīkojums.
</t>
  </si>
  <si>
    <t xml:space="preserve">Pārskatīt kuģu un cita līdzīga aprīkojuma izvietojumu, krasta bāzes uzturēšanas un apkalpošanas funkcijas ar mērķi koncentrēt resursus un pārvaldību vienas institūcijas ietvaros, samazinot administratīvos izdevumus un daļēji uzturēšanas izdevumus. 
Alternatīva – Valsts robežsardze var pilnā apjomā pārņemt NBS JS flotiles Krasta apsardzes uzdevumus cilvēku meklēšanas un glābšanas darbiem jūrā, atstājot Meklēšanas un glābšanas koordinācijas centra funkcijas NBS JS flotiles Krasta apsardzes pārraudzībā
</t>
  </si>
  <si>
    <t xml:space="preserve">Tieslietu ministrija
Satversmes aizsardzības birojs
Iekšlietu ministrija
Drošības policija
Aizsardzības ministrija
Militārā izlūkošanas un drošības dienests
</t>
  </si>
  <si>
    <t xml:space="preserve">Iekšlietu ministrija
156
Veselības ministrija, Ekonomikas ministrija Materiālo rezervju pārvalde, atjaunošana un uzglabāšana.
</t>
  </si>
  <si>
    <t xml:space="preserve">Pārskatīt materiālo rezervju pārvaldības procesu:
- samazināt materiālo rezervju nomenklatūras vienību skaitu un apjomu, kas atrodas glabāšanā;
- samazinot noliktavu saimniecību apjomus,
- samazināt materiālo rezervju  atjaunošanai nepieciešamos valsts finanšu resursus;
- Normatīvā veidā noteikt komersantu līdzatbildību par attiecīgas nomenklatūras vienību rezervēm
</t>
  </si>
  <si>
    <t xml:space="preserve">Reģionālās attīstības un pašvaldību lietu ministrija
1074, u.c. līdzīgas funkcijas
Sabiedriskā transporta pakalpojumu sniegšanas organizēšana attiecīgā reģionā
</t>
  </si>
  <si>
    <t xml:space="preserve">Izglītības un zinātnes ministrija
266
Vākt un glabāt sporta vēstures materiālus
</t>
  </si>
  <si>
    <t xml:space="preserve">Aizsardzības ministrija
2 u.c. līdzīgas Kultūras ministrijas funkcijas
Latvijas Kara muzeja funkcijas
Kultūras ministrijas funkcijas kas saistītas ar muzejiem, dokumentāro mantojumu un bibliotēkām
</t>
  </si>
  <si>
    <t xml:space="preserve">Kultūras ministrija
345, 347, 348 u.c. tamlīdzīgas funkcijas
Kultūrvēsturisko pieminekļu aizsardzība un Valsts kultūras pieminekļu inspekcijas darbība
</t>
  </si>
  <si>
    <t xml:space="preserve">Izglītības un zinātnes ministrija
281
Brīvpusdienu nodrošināšana 1.klases izglītojamiem
</t>
  </si>
  <si>
    <t xml:space="preserve">Izglītības un zinātnes ministrija
1176
Mērķdotācija izglītības pasākumiem
</t>
  </si>
  <si>
    <t xml:space="preserve">Iekšlietu ministrija
Izglītības un zinātnes ministrija
154, 198, 204, 205, 206, 209 un citas līdzīgas funkcijas
Augstākā izglītība un augstskolas 
</t>
  </si>
  <si>
    <t xml:space="preserve">Aizsardzības ministrija
35
Militārpersonu pensiju fonds
Iekšlietu ministrija
173
Izdienas pensijas, pabalsti un kompensācijas
</t>
  </si>
  <si>
    <t xml:space="preserve">Labklājības ministrija
427, 428
Bērnu tiesību aizsardzības nodrošināšana
</t>
  </si>
  <si>
    <t xml:space="preserve">Labklājības ministrija
854, 855
Nodarbinātības speciālais budžets
</t>
  </si>
  <si>
    <t xml:space="preserve">Labklājības ministrija
416
Valsts finansējums valsts sociāliem pabalstiem
</t>
  </si>
  <si>
    <t xml:space="preserve">Ekonomikas ministrija 
1111, 881, 883
Konkurences politikas ieviešana
887
Sabiedrisko pakalpojumu regulēšana
</t>
  </si>
  <si>
    <t xml:space="preserve">Tieslietu ministrija
525, 595
Valsts valodas centra īstenotās funkcijas
</t>
  </si>
  <si>
    <t xml:space="preserve">Vides ministrija
764, 765
Vides aizsardzības projektu
Zivju aizsardzības pasākumi
</t>
  </si>
  <si>
    <t xml:space="preserve">Zemkopības ministrija
1000, 831
Valsts lauksaimniecības tehniskās uzraudzības nodrošināšana
</t>
  </si>
  <si>
    <t xml:space="preserve">Zemkopības ministrija
999
Vispārējā atbalsta funkcijas LDC darbības nodrošināšana
</t>
  </si>
  <si>
    <t xml:space="preserve">Veselības ministrija
685
Tiesu medicīniskā ekspertīze
</t>
  </si>
  <si>
    <t xml:space="preserve">Vides ministrija
779
Veselības ministrija
650
Zemkopības ministrija 
823
</t>
  </si>
  <si>
    <t>ZM
2 264 078</t>
  </si>
  <si>
    <t>Zemkopības ministrija
1001
Meža ugunsdrošības pasākumi</t>
  </si>
  <si>
    <t xml:space="preserve">Strukturālas reformas
595 funkciju īstenojot ārpakalpojuma veidā
</t>
  </si>
  <si>
    <r>
      <rPr>
        <b/>
        <sz val="16"/>
        <color indexed="10"/>
        <rFont val="Arial Narrow"/>
        <family val="2"/>
        <charset val="186"/>
      </rPr>
      <t>Iebilstam!</t>
    </r>
    <r>
      <rPr>
        <sz val="16"/>
        <color indexed="8"/>
        <rFont val="Arial Narrow"/>
        <family val="2"/>
        <charset val="186"/>
      </rPr>
      <t xml:space="preserve"> Finansējuma samazināšana sabiedriskā transporta pakalpojumu organizēšanai radīs situāciju, ka valsts nespēs savlaicīgi reaģēt uz sabiedriskā transporta pakalpojumu pieprasījuma izmaiņām. Tas, savukārt, radīs ievērojamus papildus valsts budžeta izdevumus valsts budžeta apakšprogrammā "Dotācija zaudējumu segšana sabiedriskā transporta pakalpojumu sniedzējiem".</t>
    </r>
  </si>
  <si>
    <r>
      <rPr>
        <b/>
        <sz val="16"/>
        <color indexed="10"/>
        <rFont val="Arial Narrow"/>
        <family val="2"/>
        <charset val="186"/>
      </rPr>
      <t xml:space="preserve">Iebilstam! </t>
    </r>
    <r>
      <rPr>
        <sz val="16"/>
        <color indexed="8"/>
        <rFont val="Arial Narrow"/>
        <family val="2"/>
        <charset val="186"/>
      </rPr>
      <t>Ņemot vērā iepriekš veikto ievērojamo finanšu samazinājumu autoceļu nozarē jau 2009./2010. gada ziemas periodā tika pazemināts autoceļu uzturēšanas standarts līdz līmenim, ka papildus samazināšanas rezultātā autoceļi būs neizbraucami  ziemā un atsevišķi ceļu posmi  sabruks pilnībā, (t.sk. "aso" bedrīšu veidošanās asfaltā, grants ceļu izjukšana). Segumu atjaunošana reģionālajos un vietējās nozīmes autoceļiem finansējuma samazinājuma dēļ jau 2010.g.vairs nenotiek. Samazinot nozares finansējumu vēl par 3milj.Ls 2011.g.,ceļu segumi netiks atjaunoti vairāk kā 30km intensīvi noslogotos valsts galveno autoceļu posmos, kas ir puse no plānotā apjoma. Rezultātā ievērojami tiks pasliktināta maršrutu caurbraucamība un šo posmu rekonstrukcija vēlākos gados prasīs papildus vēl vairākus miljonus latu. Slikto ceļu dēļ nebūs iespējams nodrošināt arī minimālos sabiedriskā transporta pakalpojumus reģionālajos vietējās nozīmes maršrutos.</t>
    </r>
  </si>
  <si>
    <r>
      <rPr>
        <b/>
        <sz val="16"/>
        <color indexed="10"/>
        <rFont val="Arial Narrow"/>
        <family val="2"/>
        <charset val="186"/>
      </rPr>
      <t>Uzskatām, ka tālāka finansējuma samazināšana ministrijas veicamo funkciju īstenošanai jūtami apdraud kvalitatīvu valsts pārvaldes funkciju veikšanu</t>
    </r>
    <r>
      <rPr>
        <sz val="16"/>
        <color indexed="8"/>
        <rFont val="Arial Narrow"/>
        <family val="2"/>
        <charset val="186"/>
      </rPr>
      <t>. Pamatojums izklāstīts SM vēstulē. Neredzam arī pamatojumu funkciju analīzei - tā veikta, balstoties uz funkciju nosaukumiem, nevis būtību.</t>
    </r>
  </si>
  <si>
    <r>
      <rPr>
        <b/>
        <sz val="16"/>
        <color indexed="10"/>
        <rFont val="Arial Narrow"/>
        <family val="2"/>
        <charset val="186"/>
      </rPr>
      <t xml:space="preserve">Iebilstam! </t>
    </r>
    <r>
      <rPr>
        <sz val="16"/>
        <color indexed="8"/>
        <rFont val="Arial Narrow"/>
        <family val="2"/>
        <charset val="186"/>
      </rPr>
      <t>Tā kā iepriekš sabiedriskā transporta pakalpojumu sniedzēju zaudējumu kompensācijai paredzētais finansējums jau ir samazināts par 30%, tad ar turpmāku mērķdotācijas samazināšanu netiks nodrošināta pietiekama satiksme un iedzīvotājiem iespēja pārvietoties, kā to garantē likums – bērni nevarēs nokļūt uz skolu, bet strādājošie iedzīvotāji uz darbu tiem piemērotā un izdevīgā laikā. Liela daļa Latvijas iedzīvotāju būs pilnībā izolēta, jo tiks slēgti vismaz 50%  no pašreizējiem starppilsētu un vietējās nozīmes reisiem, kas valstij radīs papildus zaudējumus.  Pilnībā bez sabiedriskā transporta var tikt atstāti Latgales reģiona un pierobežas iedzīvotāji Kurzemē, Vidzemē un Zemgalē. Atlikušajā sabiedriskā transporta tīklā sabiedriskā transporta pakalpojumi būs pieejami par iedzīvotāju maksātspējai neadekvāti augstu, tas ir, vismaz trīs reizes lielāku cenu. Nepietiekama valsts finansējuma rezultātā netiks izpildītas arī valstij ar līgumu pielīgtās saistības. Apdraudēta būs dzelzceļa pasažieru pārvadājumu pastāvēšana.</t>
    </r>
  </si>
  <si>
    <r>
      <rPr>
        <b/>
        <sz val="16"/>
        <color indexed="10"/>
        <rFont val="Arial Narrow"/>
        <family val="2"/>
        <charset val="186"/>
      </rPr>
      <t xml:space="preserve">Iebilstam! </t>
    </r>
    <r>
      <rPr>
        <sz val="16"/>
        <color indexed="8"/>
        <rFont val="Arial Narrow"/>
        <family val="2"/>
        <charset val="186"/>
      </rPr>
      <t>Saskaņā ar 2010.gada valsts budžetā piešķirtajiem līdzekļiem par personu, kuras ir tiesīgas izmantot braukšanas maksas atvieglojumus sabiedriskajā transportā, pārvadāšanu 2010.gadā nepieciešamais finansējums ir 6.95 milj.latu. Ja šajā valsts budžeta programmā paredzētie līdzekļi 2011.gadam tiks samazināti, valstij būs jāizšķiras par pirmsskolas vecuma bērniem, bērniem bāreņiem, invalīdiem un politiski represētām personām piešķirto braukšanas maksas atvieglojumu (bezmaksas pārvadāšanu) atcelšanu. Bez tam, 01.01.2011. stāsies spēkā Invaliditātes likums un tas paredz, ka visā Latvijas teritorijā par valsts budžeta līdzekļiem ir jānodrošina 1. un 2. grupas un bērnu invalīdu, kā arī pavadošo personu pārvadāšana bez maksas. Līdz ar to vēl papildus esošajiem 6.95 milj. latu valsts budžetā ir nepieciešams paredzēt finansējumu vismaz 3.5 milj. latu apmērā Invaliditātes likumā ietvertās prasības nodrošināšanai republikas pilsētu pārvadājumos.</t>
    </r>
  </si>
  <si>
    <r>
      <rPr>
        <b/>
        <sz val="16"/>
        <color indexed="10"/>
        <rFont val="Arial Narrow"/>
        <family val="2"/>
        <charset val="186"/>
      </rPr>
      <t>Iebilstam!</t>
    </r>
    <r>
      <rPr>
        <sz val="16"/>
        <color indexed="8"/>
        <rFont val="Arial Narrow"/>
        <family val="2"/>
        <charset val="186"/>
      </rPr>
      <t xml:space="preserve"> Atceļot pilnībā dotāciju aviācijas drošības pasākumu realizācijai valsts nozīmes civilā lidlaukā „Rīga”, attiecīgi palielināsies lidosta „Rīga”” sniegto pakalpojumu cena. Tas, savukārt, palielinās aviobiļešu cenu, atstājot ietekmi uz aviokompāniju apkalpoto pasažieru skaitu un rezultātā arī uz lidostas apkalpoto pasažieru skaitu. No aviokompānijām vislielākā ietekme būs uz AS „Air Baltic Corporation” darbību, jo 2009.gadā 65,2% no lidostas apkalpotajiem pasažieriem ir Airbaltic pārvadātie pasažieri, bet 2010.gada 7 mēnešos 66,6%. </t>
    </r>
  </si>
  <si>
    <r>
      <rPr>
        <b/>
        <sz val="16"/>
        <color indexed="10"/>
        <rFont val="Arial Narrow"/>
        <family val="2"/>
        <charset val="186"/>
      </rPr>
      <t>Iebilstam!</t>
    </r>
    <r>
      <rPr>
        <sz val="16"/>
        <color indexed="8"/>
        <rFont val="Arial Narrow"/>
        <family val="2"/>
        <charset val="186"/>
      </rPr>
      <t xml:space="preserve"> Saskaņā ar MK 26.08.2010. rīkojumu Nr.513, ir apstiprināts Pasākumu plāns ēnu ekonomikas apkarošanai un godīgas konkurences nodrošināšanai 2010.-2013.gadam, kurā kontrolējošo iestāžu kapacitātes paaugstināšanai ir noteikts: 1) piešķirt tām papildus tiesības; 2) dot pieeju papildus informācijai; 3) optimizēt funkcijas un uzdevumus; 4) piešķirt papildus finansējumu.
Pasākumu plāna 54.punktā noteikts, ka līdz 01.04.2011. jāsagatavo normatīvā bāze, lai pastiprināti apkarotu nelegālos pasažieru pārvadājumus. Minētais punkts paredz Autotransporta inspekcijas funkciju paplašinājumu uzliekot papildus uzdevumus daudz detalizētāk veikt pasažieru pārvadājumu kontroles pasākumus. Lai to īstenotu, būtu nepieciešams finansējums vismaz divām papildus inspektoru štata vietām. Bez tam, pēdējo divu gadu budžeta konsolidācijas rezultātā šobrīd autopārvadājumu kontroli valsts teritorijā veic tikai 16! inspektori, salīdzinājumam, 2008.gadā inspekcijas štatā bija 40 inspektori. Tālāka finansējuma samazināšana ir nepieņemama.</t>
    </r>
  </si>
  <si>
    <r>
      <rPr>
        <b/>
        <sz val="16"/>
        <color indexed="10"/>
        <rFont val="Arial Narrow"/>
        <family val="2"/>
        <charset val="186"/>
      </rPr>
      <t>Iebilstam!</t>
    </r>
    <r>
      <rPr>
        <sz val="16"/>
        <color indexed="8"/>
        <rFont val="Arial Narrow"/>
        <family val="2"/>
        <charset val="186"/>
      </rPr>
      <t xml:space="preserve"> Sakarā ar VAS VITA un VAS LVRTC reorganizāciju apvienošanas ceļā sākot ar 26.08.2010. šo funkciju izpilda Satiksmes ministrija šim mērķim paredzēto valsts budžeta līdzekļu ietvaros. Atteikšanās no tās un tai paredzētā finansējuma nozīmētu būtisku informācijas tehnoloģiju drošības (kiberdrošības) apdraudējuma pieaugumu Latvijā, nespēju sadarboties šajā jomā ar NATO, ES, kā arī citām valstīm, izveidojot pilnīgi pretēju situāciju Nacionālās drošības koncepcijas 3.7.nodaļā „Informācijas tehnoloģiju apdraudējuma novēršana” noteiktajām prioritātēm. 
Šīs funkcijas izpilde ir noteikta Elektronisko sakaru likuma 5.panta pirmās daļas 4.punktā, bet 27.05.2010. Saeima pirmajā lasījumā ir pieņēmusi likumprojektu „Informācijas tehnoloģiju drošības pārvaldības likums”, ar kuru paredzēts izveidot Informācijas tehnoloģiju drošības incidentu novēršanas institūciju, kas pildītu arī nacionālās datoru drošības incidentu reaģēšanas vienības funkcijas. Paredzēts, ka likumprojekts tiks pieņemts šā gada septembrī un paredzams, ka minētās institūcijas darbības nodrošināšanai papildus līdz šim nacionālās datoru drošības incidentu reaģēšanas vienības uzturēšanai paredzētajiem finanšu līdzekļiem 2011.gadā nepieciešami papildus 205 900 Ls, bet, bet 2012. un 2013.gadā par 30 000 Ls mazāk.</t>
    </r>
  </si>
  <si>
    <t>Bāzes finansējums 2011.gadam</t>
  </si>
  <si>
    <t>aprēķinātā vidējā koeficienta vērtība</t>
  </si>
  <si>
    <t>Priekšlikums 2011.gada budžeta apropriācijai</t>
  </si>
  <si>
    <t>Priekšlikums fiskālās konsolidācijas apjomam (%)</t>
  </si>
  <si>
    <t>Priekšlikums fiskālās konsolidācijas apjomam (Ls)</t>
  </si>
  <si>
    <t>aprēķinātā vidējā vērtība koeficienta vērtība</t>
  </si>
  <si>
    <t>Sporta medicīnas nodrošināšana</t>
  </si>
  <si>
    <t>Infekcijas slimību specifiskā diagnostika, ārstēšana un profilakse</t>
  </si>
  <si>
    <t>Veselība</t>
  </si>
  <si>
    <t>Kultūra, sports, atpūta</t>
  </si>
  <si>
    <t>Sociālā aizsardzība</t>
  </si>
  <si>
    <t>Ar ārvalstu finanšu palīdzību saistīti izdevumi</t>
  </si>
  <si>
    <t>aprēķinātā vidējā  koeficienta vērtība</t>
  </si>
  <si>
    <t>Neatkarīgās iestādes</t>
  </si>
  <si>
    <t>Funkciju kopa</t>
  </si>
  <si>
    <t>SUM</t>
  </si>
  <si>
    <t>Fiskālās konsolidācijas apjomi (% un Ls) atbilstoši galvenajām funkciju kopām un grupām</t>
  </si>
  <si>
    <t>Funkciju grupa</t>
  </si>
  <si>
    <t>Budžeta bāzes izdevumi 2011.g.</t>
  </si>
  <si>
    <t>Fiskālās konsolidācijas apjoms (Ls)</t>
  </si>
  <si>
    <t>Fiskālās konsolidācijas apjoms (%)</t>
  </si>
  <si>
    <t>aprēķinātā vidējā  vai izvērtēšanas grupas noteiktā vērtība</t>
  </si>
  <si>
    <t>Ministru kabinets</t>
  </si>
  <si>
    <t>Ministru kabineta darbības nodrošināšana, valsts pārvaldes politika</t>
  </si>
  <si>
    <t>Ārlietu ministrija</t>
  </si>
  <si>
    <t>Centrālais aparāts</t>
  </si>
  <si>
    <t>Ekonomikas ministrija</t>
  </si>
  <si>
    <t>Nozares politiku veidošana un vadība</t>
  </si>
  <si>
    <t>Finanšu ministrija</t>
  </si>
  <si>
    <t>Finansiālās un fiskālās politikas veidošana un valsts budžeta izstrāde</t>
  </si>
  <si>
    <t>Iekšlietu ministrija</t>
  </si>
  <si>
    <t>Iekšlietu politikas plānošana</t>
  </si>
  <si>
    <t>Vienotās sakaru un informācijas sistēmu uzturēšana un vadība</t>
  </si>
  <si>
    <t>Izglītības un zinātnes ministrija</t>
  </si>
  <si>
    <t>Zemkopības ministrija</t>
  </si>
  <si>
    <t>Satiksmes ministrija</t>
  </si>
  <si>
    <t>Nozares vadība</t>
  </si>
  <si>
    <t>Labklājības ministrija</t>
  </si>
  <si>
    <t>Tieslietu ministrija</t>
  </si>
  <si>
    <t>Ministrijas vadība un administrācija</t>
  </si>
  <si>
    <t>Vides ministrija</t>
  </si>
  <si>
    <t>Nozaru vadība</t>
  </si>
  <si>
    <t>Kultūras ministrija</t>
  </si>
  <si>
    <t>Kultūrpārvaldība</t>
  </si>
  <si>
    <t>Veselības ministrija</t>
  </si>
  <si>
    <t>Veselības aprūpes centrālā vadība</t>
  </si>
  <si>
    <t>Reģionālās attīstības un pašvaldību lietu ministri</t>
  </si>
  <si>
    <t>Politiku veidošana un vadība</t>
  </si>
  <si>
    <t>Politikas plānošana, īstenošana un uzraudzība</t>
  </si>
  <si>
    <t>Latvijas institūts</t>
  </si>
  <si>
    <t>53</t>
  </si>
  <si>
    <t>Latvijas pozitīvas starptautiskās atpazīstamības veicināšana</t>
  </si>
  <si>
    <t>Attīstības sadarbības projekti un starptautiskā palīdzība</t>
  </si>
  <si>
    <t>54</t>
  </si>
  <si>
    <t>Attīstības sadarbība kā Latvijas bilaterālās un multilaterālās sadarbības īstenošana, kā arī Latvijas pārstāvēšana starptautiskajās organizācijās.</t>
  </si>
  <si>
    <t>Diplomātiskās misijas ārvalstīs</t>
  </si>
  <si>
    <t>50</t>
  </si>
  <si>
    <t>Latvijas Republikas un Latvijas valsts piederīgo interešu pārstāvēšana diplomātiskajās un konsulārajās misijās un starptautiskajās organizācijās ārvalstīs</t>
  </si>
  <si>
    <t>Konsulārais nodrošinājums</t>
  </si>
  <si>
    <t>51</t>
  </si>
  <si>
    <t>Konsulāro funkciju pildīšanai nepieciešamais vīzu ielīmju nodrošinājums</t>
  </si>
  <si>
    <t>Iemaksas starptautiskajās organizācijās</t>
  </si>
  <si>
    <t>Aizsardzības ministrija</t>
  </si>
  <si>
    <t xml:space="preserve"> Parāda darījumi</t>
  </si>
  <si>
    <t>Valsts parāda vadība</t>
  </si>
  <si>
    <t>Zinātniskās darbības nodrošināšana</t>
  </si>
  <si>
    <t>232</t>
  </si>
  <si>
    <t>Fundamentālo un lietišķo pētījumu īstenošana</t>
  </si>
  <si>
    <t>970</t>
  </si>
  <si>
    <t>LZP fundamentālo un lietišķo pētniecības projektu un valsts pētījumu projektu ekspertīzes nodrošināšana un ekspertu komisiju darbības nodrošināšana</t>
  </si>
  <si>
    <t>972</t>
  </si>
  <si>
    <t>Latvijas Zinātņu akadēmijas (LZA) darbības nodrošināšana</t>
  </si>
  <si>
    <t>973</t>
  </si>
  <si>
    <t>Zinātnes bāzes finansējums</t>
  </si>
  <si>
    <t>233</t>
  </si>
  <si>
    <t>Zinātnisko institūciju infrastruktūras uzturēšana, administratīvā un zinātniskā personāla atalgojuma nodrošināšana</t>
  </si>
  <si>
    <t>Tirgus orientētie pētījumi</t>
  </si>
  <si>
    <t>235</t>
  </si>
  <si>
    <t>Zinātnisko projektu īstenošana</t>
  </si>
  <si>
    <t>Valsts pētījumu programmas</t>
  </si>
  <si>
    <t>237</t>
  </si>
  <si>
    <t>Valsts pētījumu programmu īstenošana atbilstoši MK definētajiem prioritārajiem zinātnes virzieniem</t>
  </si>
  <si>
    <t>Valsts aģentūras "Nacionālais botāniskais dārzs" darbības nodrošināšana</t>
  </si>
  <si>
    <t>753</t>
  </si>
  <si>
    <t>Latvijas izcelsmes dekoratīvo, pārtikas un mežsaimniecībā nozīmīgo augu šķirņu genofonda saglabāšana, zinātniskā izpēte un jaunu saimnieciski nozīmīgu augu kultūru aprobācija</t>
  </si>
  <si>
    <t>799</t>
  </si>
  <si>
    <t>Vispārējās atbalsta funkcijas - Nacionālajā botāniskajā dārzā</t>
  </si>
  <si>
    <t>800</t>
  </si>
  <si>
    <t>Īpaši aizsargājamo dabas teritoriju aizsardzība un apsaimniekošana - politikas īstenošana Nacionālajā Botāniskajā dārzā</t>
  </si>
  <si>
    <t>801</t>
  </si>
  <si>
    <t>Latvijas un pasaules reto un apdraudēto augu sugu zinātniskā izpēte un genofonda saglabāšanas nodrošināšana ārpus dabiskajiem biotopiem sugu un biotopu aizsardzības politikas kontekstā</t>
  </si>
  <si>
    <t>802</t>
  </si>
  <si>
    <t>Vides izglītība, informācijas sagatavošana, izplatīšana un sabiedrības izpratnes veicināšana par augu valsts bioloģiskās daudzveidības saglabāšanu un botānisko dārzu uzdevumiem tās kontekstā</t>
  </si>
  <si>
    <t>Meža resursu valsts uzraudzība</t>
  </si>
  <si>
    <t>Valsts zinātniskās izpētes mežu pārvaldīšana</t>
  </si>
  <si>
    <t>0.9 - grupa: Izglītība un zinātne</t>
  </si>
  <si>
    <t>Vispārējā izglītība</t>
  </si>
  <si>
    <t>Pārējie vispārējās valdības dienesti</t>
  </si>
  <si>
    <t>Dotācijas pašvaldībām</t>
  </si>
  <si>
    <t>Dotācija pašvaldībām</t>
  </si>
  <si>
    <t>Dotācija pašvaldību finanšu izlīdzināšanas fondam</t>
  </si>
  <si>
    <t>2039</t>
  </si>
  <si>
    <t>Kompensācijas reabilitētajiem pilsoņiem</t>
  </si>
  <si>
    <t>94</t>
  </si>
  <si>
    <t>Minētās apakšprogrammas ietvaros Valsts kase tehniski nodrošina kompensāciju izmaksu.</t>
  </si>
  <si>
    <t>Valsts pārvaldes iestāžu nodarīto zaudējumu atlīdzināšana</t>
  </si>
  <si>
    <t>96</t>
  </si>
  <si>
    <t>Finanšu resursu pārvaldīšana.</t>
  </si>
  <si>
    <t>Apropriācijas rezerve</t>
  </si>
  <si>
    <t>2038</t>
  </si>
  <si>
    <t>Līdzekļi neparedzētiem gadījumiem</t>
  </si>
  <si>
    <t>1179</t>
  </si>
  <si>
    <t>Līdzekļi neparedzētiem gadījumiem izlietojums</t>
  </si>
  <si>
    <t>Konsolidācijas transferts</t>
  </si>
  <si>
    <t>Latgales plānošanas reģions</t>
  </si>
  <si>
    <t>431</t>
  </si>
  <si>
    <t>Plānošanas reģionu attīstības plānošana un pārraudzības funkcija, lai 1) nodrošinātu vietējo pašvaldību attīstības plānošanas dokumentu (attīstības stratēģiju un attīstības programmu) izvērtēšanu, saskaņojot reģionālā un vietējā līmeņa attīstības priorit</t>
  </si>
  <si>
    <t>432</t>
  </si>
  <si>
    <t>433</t>
  </si>
  <si>
    <t>Informācijas nodrošināšana par ES fondu un citu ārvalstu atbalsta instrumentu pieejamību plānošanas reģionos (ES info centri)</t>
  </si>
  <si>
    <t>Vidzemes plānošanas reģions</t>
  </si>
  <si>
    <t>434</t>
  </si>
  <si>
    <t>435</t>
  </si>
  <si>
    <t>436</t>
  </si>
  <si>
    <t>Informācijas nodrošināšana par ES fondu un citu ārvalstu atbalsta instrumentu pieejamību plānošanas reģionos (ES info centri), lai 1) sniegtu atbalstu informācijas saņemšanai un konsultēšanas pakalpojumus pašvaldībām, uzņēmējiem, NVO par finanšu piesaist</t>
  </si>
  <si>
    <t>Kurzemes plānošanas reģions</t>
  </si>
  <si>
    <t>437</t>
  </si>
  <si>
    <t>438</t>
  </si>
  <si>
    <t>439</t>
  </si>
  <si>
    <t>Rīgas plānošanas reģions</t>
  </si>
  <si>
    <t>440</t>
  </si>
  <si>
    <t>441</t>
  </si>
  <si>
    <t>442</t>
  </si>
  <si>
    <t>Zemgales plānošanas reģions</t>
  </si>
  <si>
    <t>443</t>
  </si>
  <si>
    <t>444</t>
  </si>
  <si>
    <t>445</t>
  </si>
  <si>
    <t>Pašvaldību attīstības nacionālie atbalsta instrumenti</t>
  </si>
  <si>
    <t>459</t>
  </si>
  <si>
    <t>Pašvaldību attīstības atbalsta instrumentu ieviešana un uzraudzība (Mērķdotāciju plānošanas reģionu un vietējo pašvaldību teritorijas plānojumu un to grozījumu izstrādei avansa maksājumi)</t>
  </si>
  <si>
    <t>460</t>
  </si>
  <si>
    <t>Pašvaldību attīstības atbalsta instrumentu ieviešana un uzraudzība (Mērķdotāciju plānošanas reģionu un vietējo pašvaldību teritorijas plānojumu un to grozījumu izstrādei beigu maksājumi)</t>
  </si>
  <si>
    <t>461</t>
  </si>
  <si>
    <t>Valsts atbalsts Latvijas Pašvaldību savienības pārstāvniecībai Briselē</t>
  </si>
  <si>
    <t>45</t>
  </si>
  <si>
    <t>Stratēģiskas nozīmes preču importa, eksporta un tranzīta licenču izsniegšana</t>
  </si>
  <si>
    <t>Uzņēmējdarbības un uz zināšanām balstītas ekonomikas veicināšana</t>
  </si>
  <si>
    <t>869</t>
  </si>
  <si>
    <t>Konsultācijas un atbalsta pasākumu īstenošana inovācijas jomā</t>
  </si>
  <si>
    <t>871</t>
  </si>
  <si>
    <t>Uzņēmējdarbības vides pilnveidošana un uzlabošana, samazinot normatīvo aktu radīto administratīvo slogu uzņēmējiem</t>
  </si>
  <si>
    <t>872</t>
  </si>
  <si>
    <t>Priekšlikumu izstrāde Uzņēmējdarbības vides uzlabošanas pasākumu plānam, uzņēmējdarbības vides pilnveidošanai un konkurētspējas uzlabošanai, Latvijas valdības un ārvalstu investoru padomes Latvijā augsta līmeņa tikšanās organizēšana.</t>
  </si>
  <si>
    <t>912</t>
  </si>
  <si>
    <t>Eksporta un ārvalstu investīciju piesaistes politikas izstrāde un īstenošana</t>
  </si>
  <si>
    <t>935</t>
  </si>
  <si>
    <t>Inovācijas politikas izstrāde, īstenošana un tās uzraudzība</t>
  </si>
  <si>
    <t>Meteoroloģija un bīstamo atkritumu pārvaldība</t>
  </si>
  <si>
    <t>Vides aizsardzības projekti</t>
  </si>
  <si>
    <t>764</t>
  </si>
  <si>
    <t>Zivju aizsardzības pasākumi</t>
  </si>
  <si>
    <t>765</t>
  </si>
  <si>
    <t>Eiropas Savienības fondu un citu finanšu instrumentu līdzfinansēto projektu sagatavošana, koordinācija un ieviešana</t>
  </si>
  <si>
    <t>767</t>
  </si>
  <si>
    <t>Vides izglītības fonda programma</t>
  </si>
  <si>
    <t>769</t>
  </si>
  <si>
    <t>Nozares vides projekti</t>
  </si>
  <si>
    <t>770</t>
  </si>
  <si>
    <t>Valsts vides dienests</t>
  </si>
  <si>
    <t>752</t>
  </si>
  <si>
    <t>Vides pārvaldības instrumenti - politikas īstenošana dabas resursu ieguves, lietošanas un dabas resursu nodokļa aprēķināšanas uzraudzība</t>
  </si>
  <si>
    <t>Nacionālo parku darbības nodrošināšana</t>
  </si>
  <si>
    <t>798</t>
  </si>
  <si>
    <t>Kompensāciju par saimnieciskās darbības ierobežojumiem īpaši aizsargājamās dabas teritorijās un mikroliegumos izmaksu administrēšana</t>
  </si>
  <si>
    <t>Klimata pārmaiņu finanšu instrumenta administrācija</t>
  </si>
  <si>
    <t>821</t>
  </si>
  <si>
    <t>Klimata pārmaiņu finanšu instrumenta īstenošana</t>
  </si>
  <si>
    <t>807</t>
  </si>
  <si>
    <t>Bīstamo atkritumu apsaimniekošana</t>
  </si>
  <si>
    <t>815</t>
  </si>
  <si>
    <t>Vides monitoringa un vienotas vides informācijas sistēmas veidošana</t>
  </si>
  <si>
    <t>816</t>
  </si>
  <si>
    <t>Vides informācijas datu bāzu uzturēšana, papildināšana un informācijas nodrošinājums sabiedrībai</t>
  </si>
  <si>
    <t>817</t>
  </si>
  <si>
    <t>Zemes dzīļu aizsardzība - derīgo izrakteņu krājumu bilances sastādīšana</t>
  </si>
  <si>
    <t>818</t>
  </si>
  <si>
    <t>Vides informācijas un ziņojumu sagatavošana, izplatīšana un sabiedrības izpratnes palielināšana par vides jautājumiem</t>
  </si>
  <si>
    <t>820</t>
  </si>
  <si>
    <t>Vispārējo meteoroloģisko prognožu sagatavošana</t>
  </si>
  <si>
    <t>Starptautisko operāciju un Nacionālo bruņoto spēku personālsastāva centralizētais atalgojums</t>
  </si>
  <si>
    <t>20</t>
  </si>
  <si>
    <t>Valsts militārā aizsardzība (NBS personālsastāva centralizētā atalgojuma nodrošināšana)</t>
  </si>
  <si>
    <t>23</t>
  </si>
  <si>
    <t>Starptautiskā sadarbība NATO un ES ietvaros (NBS personālsastāva dalības nodrošināšana misijās un pārstāvības nodrošināšana NATO un ES komitejās un darba grupās)</t>
  </si>
  <si>
    <t>Nacionālo bruņoto spēku uzturēšana</t>
  </si>
  <si>
    <t>28</t>
  </si>
  <si>
    <t>Valsts militārā aizsardzība (NBS kaujas spēju nodrošināšana)</t>
  </si>
  <si>
    <t>30</t>
  </si>
  <si>
    <t>Starptautiskā sadarbība NATO un ES ietvaros (karavīru sagatavošana un dalības nodrošināšana starptautiskajās operācijās)</t>
  </si>
  <si>
    <t>Valsts militārā aizsardzība (nodrošināt vispārējo mobilizāciju un NBS kaujas gatavības atbilstību NATO militārajiem standartiem)</t>
  </si>
  <si>
    <t>Valsts militārā aizsardzība (AM valdījumā esošo valsts militārās aizsardzības objektu un nekustamo īpašumu apsaimniekošana un uzturēšana)</t>
  </si>
  <si>
    <t>Militārie un aizsardzības pārstāvji ārvalstīs</t>
  </si>
  <si>
    <t>1045</t>
  </si>
  <si>
    <t>Valsts starptautiskās drošības un aizsardzības nodrošināšana (Latvijas interešu aizstāvēšana aizsardzības jautājumos)</t>
  </si>
  <si>
    <t>21</t>
  </si>
  <si>
    <t>Atbalsts sabiedrībai un sociālo funkciju nodrošināšana (personālsastāva dalības nodrošināšana atbalsta sniegšanai sabiedrībai)</t>
  </si>
  <si>
    <t>29</t>
  </si>
  <si>
    <t>Atbalsts sabiedrībai un sociālo funkciju nodrošināšana (meklēšanas un glābšanas spēju nodrošināšana, avārijas seku likvidēšana)</t>
  </si>
  <si>
    <t>Ģeodēzija un kartogrāfija</t>
  </si>
  <si>
    <t>31</t>
  </si>
  <si>
    <t>Valsts kartogrāfijas sistēmas uzturēšana un militārā kartēšana</t>
  </si>
  <si>
    <t>Jaunsardzes centrs</t>
  </si>
  <si>
    <t>42</t>
  </si>
  <si>
    <t>Jaunsardzes darbības nodrošināšanas funkcija</t>
  </si>
  <si>
    <t>Sabiedriskā kārtība, drošība un aizsardzība</t>
  </si>
  <si>
    <t>Izglītība un zinātne</t>
  </si>
  <si>
    <t>Policija</t>
  </si>
  <si>
    <t>Valsts policijas darbība</t>
  </si>
  <si>
    <t>Robežsardze</t>
  </si>
  <si>
    <t>Valsts robežsardzes darbība</t>
  </si>
  <si>
    <t>Pilsonības un migrācijas lietas</t>
  </si>
  <si>
    <t>Pilsonības un migrācijas lietu pārvalde</t>
  </si>
  <si>
    <t>Ugunsdrošības, ugunsdzēsības, glābšanas un civilās drošības dienesti</t>
  </si>
  <si>
    <t>Ugunsdrošība, glābšana un civilā aizsardzība</t>
  </si>
  <si>
    <t>Juridiskās palīdzības nodrošināšana</t>
  </si>
  <si>
    <t>Ieslodzījumu vietas</t>
  </si>
  <si>
    <t>Ieslodzījuma vietas</t>
  </si>
  <si>
    <t>Nekustamais īpašums un centralizētais iepirkums</t>
  </si>
  <si>
    <t>Lietiskie pierādījumi un izņemtā manta</t>
  </si>
  <si>
    <t>Valsts valodas centrs</t>
  </si>
  <si>
    <t>525</t>
  </si>
  <si>
    <t>Organizēt Valsts valodas likuma ievērošanas pārraudzību</t>
  </si>
  <si>
    <t>595</t>
  </si>
  <si>
    <t>Nodrošināt starptautisko organizāciju izdoto tiesību aktu un citu dokumentu tulkošanu; izstrādāt priekšlikumus terminoloģijas izstrādes un standartizācijas jomā</t>
  </si>
  <si>
    <t>Datu aizsardzība</t>
  </si>
  <si>
    <t>534</t>
  </si>
  <si>
    <t>Satversmes aizsardzība</t>
  </si>
  <si>
    <t>588</t>
  </si>
  <si>
    <t>Satversmes aizsardzība (Informācija klasificēta)</t>
  </si>
  <si>
    <t>Budžeta resora nosaukums</t>
  </si>
  <si>
    <t>Budžeta programmas nosaukums</t>
  </si>
  <si>
    <t>funkcijas Npk</t>
  </si>
  <si>
    <t xml:space="preserve">Funkcijas nosaukums </t>
  </si>
  <si>
    <t>0.7 - grupa: Veselība</t>
  </si>
  <si>
    <t>Neatliekamā medicīnas palīdzība</t>
  </si>
  <si>
    <t>Neatliekamā medicīniskā palīdzība</t>
  </si>
  <si>
    <t>Veselības aprūpe amatpersonām ar speciālajām dienesta pakāpēm</t>
  </si>
  <si>
    <t>Fiziskās sagatavotības, veselības un sociālās aprūpes administrēšana</t>
  </si>
  <si>
    <t>Veselības aprūpe</t>
  </si>
  <si>
    <t>Iedzīvotāju genoma datubāzes projekta īstenošana</t>
  </si>
  <si>
    <t>663</t>
  </si>
  <si>
    <t>Administrēt iedzīvotāju genoma datubāzes projekta īstenošanai paredzētos valsts budžeta līdzekļus</t>
  </si>
  <si>
    <t>0.8 - grupa: Kultūra, sports, atpūta</t>
  </si>
  <si>
    <t>Sports</t>
  </si>
  <si>
    <t>Fiziskās sagatavotības pasākumi</t>
  </si>
  <si>
    <t>Sporta federācijas un sporta pasākumi</t>
  </si>
  <si>
    <t>Augstas klases sasniegumu sports</t>
  </si>
  <si>
    <t xml:space="preserve"> Bibliotēkas </t>
  </si>
  <si>
    <t>Muzeji un izstādes</t>
  </si>
  <si>
    <t>Valsts aģentūras "Latvijas Dabas muzejs" darbības nodrošināšana</t>
  </si>
  <si>
    <t>Kultūras mantojums</t>
  </si>
  <si>
    <t>Teātri, izrādes, koncertdarbība</t>
  </si>
  <si>
    <t xml:space="preserve">Kultūras procesu veicināšana, pieminekļu aizsardzība un arhīvi </t>
  </si>
  <si>
    <t>Rīgas Nacionālais zooloģiskais dārzs</t>
  </si>
  <si>
    <t>774</t>
  </si>
  <si>
    <t>Mākslas un literatūra</t>
  </si>
  <si>
    <t>10_grupa: Sociālā aizsardzība</t>
  </si>
  <si>
    <t>Sociālā aizsardzība darbnespējas gadījumā</t>
  </si>
  <si>
    <t>Sociālās rehabilitācijas valsts programmas</t>
  </si>
  <si>
    <t>Profesionālā izglītība</t>
  </si>
  <si>
    <t>Profesionālās izglītības mācību iestādes</t>
  </si>
  <si>
    <t>Augstākā izglītība</t>
  </si>
  <si>
    <t>Augstskolas</t>
  </si>
  <si>
    <t>Koledžas</t>
  </si>
  <si>
    <t>Izdienas pensijas</t>
  </si>
  <si>
    <t>Atbalsts ģimenēm ar bērniem</t>
  </si>
  <si>
    <t>Atbalsts bezdarba gadījumā</t>
  </si>
  <si>
    <t>Nodarbinātības speciālais budžets</t>
  </si>
  <si>
    <t>Valsts sociālie pabalsti un GMI</t>
  </si>
  <si>
    <t>Transferti</t>
  </si>
  <si>
    <t>Konsolidācijas transferti</t>
  </si>
  <si>
    <t>Ar Ekonomikas ministriju saistītas iestādes</t>
  </si>
  <si>
    <t>Statistiskās informācijas nodrošināšana</t>
  </si>
  <si>
    <t>Iekšējais tirgus un patērētāju tiesību aizsardzība</t>
  </si>
  <si>
    <t>Konkurences politikas ieviešana</t>
  </si>
  <si>
    <t>Ar Finanšu ministriju saistītas iestādes</t>
  </si>
  <si>
    <t>Valsts ieņēmumu un muitas politikas nodrošināšana</t>
  </si>
  <si>
    <t>Budžeta izpilde</t>
  </si>
  <si>
    <t>Iepirkumu uzraudzības birojs</t>
  </si>
  <si>
    <t>109</t>
  </si>
  <si>
    <t>Iestāžu administratīvās darbības uzraudzība, kontrole un konsultēšana ,īstenojot iekšlietu nozares politiku pilsonības, migrācijas un naturalizācijas jomās</t>
  </si>
  <si>
    <t>Administrēšana</t>
  </si>
  <si>
    <t>155</t>
  </si>
  <si>
    <t>Nodrošinājuma valsts aģentūras funkciju nodrošināšana</t>
  </si>
  <si>
    <t>Ar Izglītības un zinātnes ministriju saistītas iestādes</t>
  </si>
  <si>
    <t>Valsts valodas politika un pārvalde</t>
  </si>
  <si>
    <t>Izglītības satura un vērtēšanas nodrošināšana</t>
  </si>
  <si>
    <t>Ar Zemkopības ministriju saistītas iestādes</t>
  </si>
  <si>
    <t>Pārtikas drošības un veterinārmedicīnas valsts uzraudzība un kontrole</t>
  </si>
  <si>
    <t>Sabiedriskā finansējuma administrēšana un valsts uzraudzība lauksaimniecībā</t>
  </si>
  <si>
    <t>Autotransporta inspekcijas darbības nodrošināšana</t>
  </si>
  <si>
    <t>496</t>
  </si>
  <si>
    <t>Kravu un pasažieru autopārvadājumu kontrole un uzraudzība uz ceļiem un uzņēmumos (pamatdarbība)</t>
  </si>
  <si>
    <t>Ar Labklājības ministriju saistītas iestādes</t>
  </si>
  <si>
    <t>Valsts sociālās apdrošināšanas aģentūras speciālais budžets</t>
  </si>
  <si>
    <t>Nodarbinātības valsts aģentūras darbības nodrošināšana</t>
  </si>
  <si>
    <t>Darba tiesisko attiecību un darba apstākļu kontrole un uzraudzība</t>
  </si>
  <si>
    <t>Ar Tieslietu ministriju saistītas iestādes</t>
  </si>
  <si>
    <t>Patentu valde</t>
  </si>
  <si>
    <t>Probācijas dienests</t>
  </si>
  <si>
    <t>Maksātnespējas administrācija</t>
  </si>
  <si>
    <t>Tiesu administrācija</t>
  </si>
  <si>
    <t>Ar Vides ministriju saistītas iestādes</t>
  </si>
  <si>
    <t>Fonda darbības nodrošinājums</t>
  </si>
  <si>
    <t>Vides pārraudzības valsts birojs</t>
  </si>
  <si>
    <t>Ar Veselības ministriju saistītas iestādes</t>
  </si>
  <si>
    <t>Ārstniecības finansējuma administrēšana</t>
  </si>
  <si>
    <t>Ārstniecības pakalpojumu sniedzēju kontrole un uzraudzība</t>
  </si>
  <si>
    <t>Veselības aprūpes ekonomiskā novērtēšana</t>
  </si>
  <si>
    <t>Medikamentu un medicīnas preču novērtēšana un reģistrācija</t>
  </si>
  <si>
    <t xml:space="preserve"> Ar Reģionālās un pašvaldību lietu ministriju saistītas iestādes</t>
  </si>
  <si>
    <t>Valsts reģionālās attīstības aģentūra</t>
  </si>
  <si>
    <t>Valsts parāda vadība, iemaksas ES un starptautiskajās institūcijās</t>
  </si>
  <si>
    <t>Pārrobežu sadarbības programmu darbības nodrošināšana, projekti un pasākumi (2007-2013)</t>
  </si>
  <si>
    <t>Eiropas Ekonomikas zonas finanšu instrumenta un Norvēģijas valdības divpusējā finanšu instrumenta finansētās programmas, projekti un pasākumi</t>
  </si>
  <si>
    <t>RAPLM</t>
  </si>
  <si>
    <t>Kohēzijas fonda  projekti</t>
  </si>
  <si>
    <t>ERAF projekti</t>
  </si>
  <si>
    <t>ESF projekti</t>
  </si>
  <si>
    <t>Tehniskās palīdzības projekti</t>
  </si>
  <si>
    <t>N_grupa: Neatkarīgās iestādes</t>
  </si>
  <si>
    <t>Valsts prezidenta kanceleja</t>
  </si>
  <si>
    <t>Korupcijas novēršanas un apkarošanas birojs</t>
  </si>
  <si>
    <t>Saeima</t>
  </si>
  <si>
    <t>Satversmes tiesa</t>
  </si>
  <si>
    <t>Prokuratūra</t>
  </si>
  <si>
    <t>Centrālā vēlēšanu komisija</t>
  </si>
  <si>
    <t>Radio un televīzija</t>
  </si>
  <si>
    <t>Radioprogrammu veidošana un izplatīšana</t>
  </si>
  <si>
    <t>Programmu sagatavošana un realizācija</t>
  </si>
  <si>
    <t>Sabiedriskā transporta reģionālo vietējās nozīmes pārvadājumu organizēšana</t>
  </si>
  <si>
    <t>0.4 - grupa: Ekonomiskās darbības plānošana, atbalsts, subsīdijas, mērķdotācijas un atbalsts plānošanas reģioniem</t>
  </si>
  <si>
    <t>Ekonomiskās darbības plānošana, atbalsts, subsīdijas, mērķdotācijas un atbalsts plānošanas reģioniem</t>
  </si>
  <si>
    <t>Reģionālās attīstības un pašvaldību lietu ministrija</t>
  </si>
  <si>
    <t>Eiropas Savienības lietas un starptautiskā sadarbība</t>
  </si>
  <si>
    <t>1166</t>
  </si>
  <si>
    <t>Rīcībpolitikas īstenošana ((1)valsts sociālo pakalpojumu administrēšana, uzraudzība un kontrole, (2) Sociālo pakalpojumu sniedzēju reģistrēšana un reģistra uzturēšana; (3) padotības pār valsts sociālās aprūpes centriem īstenošana; (4) sociālo pakalpojumu</t>
  </si>
  <si>
    <t>Ar Ārlietu ministriju saistītās iestādes</t>
  </si>
  <si>
    <t>Ar Aizsardzības ministriju saistītās iestādes</t>
  </si>
  <si>
    <t>Iestāžu administratīvās darbības uzraudzība, kontrole un konsultēšana īstenojot iekšlietu nozares politiku sabiedriskās kārtības un drošības jomās</t>
  </si>
  <si>
    <t>Valsts robežsardzes administratīvās darbības uzraudzība, konsultēšana un administratīvās kontroles funkcija</t>
  </si>
  <si>
    <t>Specializēto atašeju vides aizsardzībā uzturēšanas nodrošināšana Briselē</t>
  </si>
  <si>
    <t>Civilā aizsardzība un Jaunsardzes centra darbība</t>
  </si>
  <si>
    <t>Atbalsts sabiedriskai kārtībai un drošībai - IeM komunikācijas, īpašumu pārvaldīšana, lietisko pierādījumu glabāšana un AizM militārā izlūkošana</t>
  </si>
  <si>
    <t>Atbalsts sabiedriskās kārtības nodrošināšanai - Tiesu izpildītāji un ekspertīzes, juridiskā palīdzība</t>
  </si>
  <si>
    <t>NBS atalgojums un pārstāvji ārvalstīs</t>
  </si>
  <si>
    <t>NBS uzturēšana</t>
  </si>
  <si>
    <t>44</t>
  </si>
  <si>
    <t>Konsulārais nodrošinājums-ĀM centrālā aparāta Konsulārā departamenta darbinieku atlīdzība</t>
  </si>
  <si>
    <t>Tūrisma attīstība, datordrošība, pasta darbība, pašvaldību un reģionu pārvaldes pakalpojumi</t>
  </si>
  <si>
    <t>Energoefektivitātes politika, ekonomikas veicināšana, atbalsts biodegvielas ražošanas veicināšanai</t>
  </si>
  <si>
    <t>Vispārējie ekonomiskie, komerciālie un nodarbinātības publiskie pakalpojumi</t>
  </si>
  <si>
    <t>Mērķdotācijas autoceļiem un to pārvaldīšana</t>
  </si>
  <si>
    <t>Dotācijas sabiedriskā transporta pārvadājumu organizēšana, zaudējumu segšanai un lidostai "Rīga"</t>
  </si>
  <si>
    <t>Kompensējamie un retie medikamenti</t>
  </si>
  <si>
    <t>Maksas par veselības aprūpes pakalpojumiem ko sniedz ārstniecības iestādes</t>
  </si>
  <si>
    <t>Medikamentu un materiālu iegāde, KF militāro pensionāru aprūpe, ē-veselība un interešu izglītība</t>
  </si>
  <si>
    <t>Biedrības un reliģiskās organizācijas</t>
  </si>
  <si>
    <t>Mērķdotācijas sporta izglītībai, kultūrizglītība, rezidentu apmācība</t>
  </si>
  <si>
    <t>Zinātniskās darbības nodrošināšana, pētījumu programmas, mežu resursu izpēte</t>
  </si>
  <si>
    <t>Sociālā aizsardzība darba nespējas gadījumā</t>
  </si>
  <si>
    <t>Valsts materiālās rezerves</t>
  </si>
  <si>
    <t>Sabiedriskā kārtība, drošība un valsts aizsardzība</t>
  </si>
  <si>
    <t>Eiropas Sociālā fonda (ESF) projektu un pasākumu īstenošana (2007-2013)</t>
  </si>
  <si>
    <t>Ministrijas sniegtais komentārs, priekšlikums par papildus samazinājumiem attiecīgās funkcijas finansējumam</t>
  </si>
  <si>
    <t>"Neatkarīgās" iestādes</t>
  </si>
  <si>
    <t>Politiku veidošana (Ministru kabinets, ministriju centrālie aparāti)</t>
  </si>
  <si>
    <t>Valsts pārvaldes padotības iestādes</t>
  </si>
  <si>
    <t>Politiku veidošana un vispārējie valdības dienesti (Ministru kabinets, ministriju centrālie aparāti )</t>
  </si>
  <si>
    <t>Politiku veidošana</t>
  </si>
  <si>
    <t>Latvijas prezidentūras ES padomē sekretariāts</t>
  </si>
  <si>
    <t>Nodrošināt profesionālās pamatizglītības, arodizglītības, profesionālās vidējās, profesionālās tālākizglītības, profesionālās pilnveides un profesionālās ievirzes izglītības satura izstrādi atbilstoši valsts standartiem</t>
  </si>
  <si>
    <t>Koordinēt vispārējās izglītības un profesionālās izglītības standartiem atbilstošas mācību literatūras izstrādi</t>
  </si>
  <si>
    <t xml:space="preserve">Koordinēt atbalsta sistēmas darbību, lai nodrošinātu izglītības ieguvi izglītojamiem ar īpašām vajadzībām </t>
  </si>
  <si>
    <t>Nodrošināt mācību satura izstrādi vispārējā un profesionālajā izglītībā un pārraudzīt tā īstenošanu</t>
  </si>
  <si>
    <t>2043</t>
  </si>
  <si>
    <t>Tautas skaitīšanas organizēšana 2011.gadā</t>
  </si>
  <si>
    <t>Solidaritātes un migrācijas plūsmu pārvaldīšanas pamatprogrammas Eiropas Ārējo robežu fonda - Kopienas darbības projektu un pasākumu īstenošana (2007-2013)</t>
  </si>
  <si>
    <t>2101</t>
  </si>
  <si>
    <t>Pilsonības un migrācijas lietu pārvaldes (PMLP) funkciju nodrošināšana ( Eiropas Kopienas iniciatīvas projektu finansējums)</t>
  </si>
  <si>
    <t>Solidaritātes un migrācijas plūsmu pārvaldīšanas pamatprogrammas Eiropas Atgriešanās fonda projektu un pasākumu īstenošana (2007-2013)</t>
  </si>
  <si>
    <t>2102</t>
  </si>
  <si>
    <t>Pilsonības un migrācijas lietu pārvaldes(PMLP) funkciju nodrošināšana (ES politikas instrumentu finansētais projekts)</t>
  </si>
  <si>
    <t>Solidaritātes un migrācijas plūsmu pārvaldīšanas pamatprogrammas Eiropas Bēgļu fonda III projektu un pasākumu īstenošana (2007-2013)</t>
  </si>
  <si>
    <t>2103</t>
  </si>
  <si>
    <t>Valsts robežsardzes funkciju nodrošināšana (ES politikas instrumentu finansētais projekts)</t>
  </si>
  <si>
    <t>2104</t>
  </si>
  <si>
    <t>Klimata pārmaiņu finanšu instrumenta projekts</t>
  </si>
  <si>
    <t>2100</t>
  </si>
  <si>
    <t>Klimata pārmaiņu finanšu instrumenta finansēto projektu finansēšana.</t>
  </si>
  <si>
    <t>Kohēzijas fonda (KF) finansētie ierobežotās atlases projekti (2007 - 2013)</t>
  </si>
  <si>
    <t>2098</t>
  </si>
  <si>
    <t/>
  </si>
  <si>
    <t>Eiropas Reģionālās attīstības fonda (ERAF) finansētie atklātās atlases pašvaldību tranzītielu sakārtošanas projekti (2007 - 2013)</t>
  </si>
  <si>
    <t>2097</t>
  </si>
  <si>
    <t>Atmaksas valsts pamatbudžetā par 3.mērķa "Eiropas teritoriālā sadarbība" finansējumu (2007-2013)</t>
  </si>
  <si>
    <t>2095</t>
  </si>
  <si>
    <t>3.mērķa "Eiropas teritoriālā sadarbība" VAS "Latvijas valsts ceļi" apsaimniekotie projekti (2007 - 2013)</t>
  </si>
  <si>
    <t>2096</t>
  </si>
  <si>
    <t>1042</t>
  </si>
  <si>
    <t>Koordinēt un īstenot pedagogu profesionālo pilnveidi</t>
  </si>
  <si>
    <t>2044</t>
  </si>
  <si>
    <t>Nacionālā dokumentārā mantojuma reģistru darbības nodrošināšana</t>
  </si>
  <si>
    <t>Funkciju kopa, kurā tiks īstenots izvirzītais  priekšlikums, valsts pārvaldes iestāde, kuru skars pārmaiņas</t>
  </si>
  <si>
    <t>Priekšlikums, ieteikums rekomendācija</t>
  </si>
  <si>
    <t>Saistības ar līdzšinējo funkciju, līdzšinējais finanšu apjoms (Ls), kas nepieciešams funkcijas izpildei</t>
  </si>
  <si>
    <t>Iespējamie vērtētie ietaupījumi (Ls) īstenojot priekšlikumu</t>
  </si>
  <si>
    <t>Priekšlikumu tips (finanšu līdzekļu samazinājums un optimizācija, strukturālas izmaiņas, valsts pārvaldes konstruktīvs uzlabojums)</t>
  </si>
  <si>
    <t>Risku pieņēmumi, priekšlikuma īstenošanas grūtības, apdraudējumi</t>
  </si>
  <si>
    <t>Nepieciešams detalizēts izvērtējums, jo funkcija nav nodalīta no tiesību politikas izstrādes TM</t>
  </si>
  <si>
    <t>Funkciju optimizācija</t>
  </si>
  <si>
    <t>Nepieciešama tiesību aktu saskaņošanas procesa optimizācija</t>
  </si>
  <si>
    <t>ĀM 26 851</t>
  </si>
  <si>
    <t xml:space="preserve">Iespējamais finanšu ietaupījums līdz 0,009 milj. Ls gadā </t>
  </si>
  <si>
    <t>Funkciju dublēšanās novēršana</t>
  </si>
  <si>
    <t>Samazināsies sabiedrībai pieejamā informācija par ES jautājumiem</t>
  </si>
  <si>
    <t>Ārējās tirdzniecības politiku koncentrēt Ārlietu ministrijā, ievērojot to, ka valsts ekonomisko interešu pārstāvniecība ir būtiska ārpolitikas funkcija</t>
  </si>
  <si>
    <t xml:space="preserve">Iespējamais finanšu ietaupījums līdz 0,06 milj. Ls gadā </t>
  </si>
  <si>
    <t>Funkciju optimizācija, efektīvāka resursu izmantošana,</t>
  </si>
  <si>
    <t>Koncentrēt makroekonomiskās analīzes kapacitāti FM</t>
  </si>
  <si>
    <t>EM 268 250</t>
  </si>
  <si>
    <t>Nepieciešams detalizēts izvērtējums</t>
  </si>
  <si>
    <t>Funkciju optimizācija, efektīvāka resursu izmantošana</t>
  </si>
  <si>
    <t>Jānodrošina sadarbības mehānisms starp FM un EM analīzes nodrošināšanai tautsaimniecības struktūrpolitikas izstrādei. Ekonomikas ministrija iebilst pret priekšlikumu.</t>
  </si>
  <si>
    <t>Funkciju nodot pašvaldībām, novēršot funkciju dublēšanos</t>
  </si>
  <si>
    <t>EM 149 973</t>
  </si>
  <si>
    <t>Ekonomikas ministrija iebilst pret priekšlikumu.</t>
  </si>
  <si>
    <t>Priekšlikums izslēgt funkciju no Ekonomikas ministrijas pārraudzības, to nodot Vides vai Zemkopības ministrijai</t>
  </si>
  <si>
    <t>Funkciju dublēšanās novēršana samazinot finansējumu</t>
  </si>
  <si>
    <t>Koncentrēt pārvaldes iekšējo auditu FM, atteikties no iekšējā audita struktūrām vai speciālistiem ministrijās un iestādēs, pāriet uz pārvaldes kā vienotas sistēmas iekšējo auditu.</t>
  </si>
  <si>
    <t xml:space="preserve">Iespējamais finanšu ietaupījums līdz 0,019 milj. Ls gadā </t>
  </si>
  <si>
    <t>Efektīvāka funkcijas realizācija, kvalificētāko speciālistu atlase un piesaiste auditu veikšanai</t>
  </si>
  <si>
    <t>ES direktīvas nosacījumi, par audita funkcijas tiešu padotību iestādes vadītājam</t>
  </si>
  <si>
    <t>Funkciju deleģēt NVO, samazinot budžeta dotācijas apjomu</t>
  </si>
  <si>
    <t>Iespējamais finanšu ietaupījums līdz 0,018 milj. Ls gadā</t>
  </si>
  <si>
    <t>Īstermiņā funkcijas samazināšana nerada būtiskus riskus, ilglaicīgā perspektīvā finansējums ir atjaunojams</t>
  </si>
  <si>
    <t>Samazinās sabiedrības informēšanas līmenis par vides jautājumiem</t>
  </si>
  <si>
    <t xml:space="preserve">Iespējamais finanšu ietaupījums līdz 0,02 milj. Ls gadā </t>
  </si>
  <si>
    <t>Īslaicīgā periodā funkcijas pārtraukšana nerada būtiskus riskus, ilglaicīgā perspektīvā finansējums ir atjaunojams</t>
  </si>
  <si>
    <t>Samazinās sabiedrības zināšanas par vides jautājumiem</t>
  </si>
  <si>
    <t>Funkcijas finansējums ir samazināts tādā apjomā, ka nav pamata saglabāt atsevišķu iestādi, priekšlikums iekļaut ĀM centrālajā aparātā</t>
  </si>
  <si>
    <t xml:space="preserve">Iespējamais finanšu ietaupījums līdz 0,007 milj. Ls gadā </t>
  </si>
  <si>
    <t>Funkciju integrēt Ārlietu ministrijas centrālā aparātā</t>
  </si>
  <si>
    <t>Pārtraucama funkcijas finansēšana no valsts budžeta, nepieciešamie izdevumi sedzami pašvaldību budžetu ietvaros.</t>
  </si>
  <si>
    <t>Kopējais finanšu apjoms funkciju īstenošanai pārsniedz 1 milj. Ls</t>
  </si>
  <si>
    <t>Iespējamie kopējie ietaupījumi pārsniedz 0,5 milj. Ls</t>
  </si>
  <si>
    <t>LPS iebilst pret atbalsta samazināšanu pašvaldībām</t>
  </si>
  <si>
    <t>Funkcija nododama Tieslietu ministrijai samazinot tai nepieciešamo finansējumu</t>
  </si>
  <si>
    <t>Tieslietu ministrija nodrošina zemes reformas jautājumus un ir racionāli funkcijas izpildi koncentrēt vienā iestādē</t>
  </si>
  <si>
    <t>Patraucama funkcija</t>
  </si>
  <si>
    <t>Funkciju izslēgt, visus līdzšinējos uzdevumus nododot Labklājības ministrijai (VSAA)</t>
  </si>
  <si>
    <t>Funkciju kopa -  Sabiedriskās kārtība, drošība un valsts aizsardzība</t>
  </si>
  <si>
    <t>Pārveidot v/a „Latvijas Ģeotelpiskās informācijas aģentūru” par valsts kapitālsabiedrību, palielinot sniedzamo pakalpojumu apjomu un pašu ieņēmumus, attiecīgi samazinot valsts budžeta dotāciju. Šobrīd tipogrāfijas jaudas netiek noslogotas.</t>
  </si>
  <si>
    <t xml:space="preserve">Iespējamais finanšu ietaupījums līdz 0,278 milj. Ls gadā </t>
  </si>
  <si>
    <t>Funkcijas optimizācija, samazinot valsts budžeta izdevumus</t>
  </si>
  <si>
    <t>Funkcija saistīta ar NATO saistību izpildi, ko vieglāk īstenot valsts aģentūras formā.</t>
  </si>
  <si>
    <t>Apvienot visas IeM sistēmā izveidotās vidējās un augstākās profesionālās izglītības iestādes (koledžas)</t>
  </si>
  <si>
    <t>Iespējamais finanšu ietaupījums līdz 0,45 milj. Ls gadā</t>
  </si>
  <si>
    <t>Strukturālās reformas, iestāžu optimizācija, panākot izmaksu ietaupījumu uz administratīvajām un atbalsta funkcijām, apmācību telpu nodrošinājumu, mācību programmu kopējo daļu integrāciju</t>
  </si>
  <si>
    <t>.</t>
  </si>
  <si>
    <t xml:space="preserve">Iespējamais finanšu ietaupījums līdz 0,956  milj. Ls gadā </t>
  </si>
  <si>
    <t>Strukturālās reformas, funkciju dublēšanās novēršana starp valsts un pašvaldību institūcijām.</t>
  </si>
  <si>
    <t>Nodot funkciju TM Ieslodzījuma vietu pārvaldei, optimizējot izmaksas</t>
  </si>
  <si>
    <t xml:space="preserve">Iespējamais finanšu ietaupījums līdz 0,05 milj. Ls gadā </t>
  </si>
  <si>
    <t>Strukturālās reformas, funkcijas optimizācija, veicinot informācijas tehnoloģiju (videokonferenču) izmantošanu tiesu izmeklēšanā, samazinot personu fizisku pārvietošanu.</t>
  </si>
  <si>
    <t>Palielināt valsts nodevu apjomu par licenču un sertifikātu izsniegšanu</t>
  </si>
  <si>
    <t>Palielinās ieņēmumi valsts budžetā</t>
  </si>
  <si>
    <t>Valsts policijas Kriminālistikas pārvaldei pievienot TM Valsts tiesu ekspertīžu biroju un VesM Valsts tiesu medicīnas ekspertīžu centru, saskaņā ar funkciju audita rekomendācijām</t>
  </si>
  <si>
    <t>Strukturālās reformas, ekspertīžu funkcijas dublēšanās novēršana, atbalsta funkciju optimizācija, papildus funkciju optimizācija, samazinot nepamatoti nozīmēto ekspertīžu skaitu, nododot dzīvo cilvēku ekspertīžu veikšanu ārstiem un ieviešot citas audita rekomendācijas.</t>
  </si>
  <si>
    <t>Nodot funkciju IeM VUGD</t>
  </si>
  <si>
    <t xml:space="preserve">Iespējamais finanšu ietaupījums līdz 0,135 milj. Ls gadā </t>
  </si>
  <si>
    <t>Strukturālās reformas, funkciju dublēšanās novēršana, efektīvāka tehnisko resursu izmantošana</t>
  </si>
  <si>
    <t>Piesaistīt NVO (BUB) novērošanas funkcijas veikšanai torņos</t>
  </si>
  <si>
    <t>Palielināt pašu ieņēmumus sniedzot pakalpojumus attālinātiem klientiem ārvalstīs</t>
  </si>
  <si>
    <t xml:space="preserve">Iespējamais finanšu ietaupījums līdz 2 milj. Ls gadā </t>
  </si>
  <si>
    <t>Pašu ieņēmumu apjoma palielinājums</t>
  </si>
  <si>
    <t>Palielinās maksa par publisko pakalpojumu sniegšanu</t>
  </si>
  <si>
    <t>Dažādu funkciju izpildei ir izveidotas vairākas struktūrvienības (Krasta apsardzes dienests, Valsts robežsardze, kā arī līdzīgs tehniskais nodrošinājums (motorlaivas, u.t.t) ir Valsts vides dienestam un Valsts ugunsdzēsības un glābšanas dienestam.  Valsts robežsardzes rīcībā ir 3 patruļkuģi, 1 kuteris uz gaisa spilvena, 9 kuteri, 2 motorlaivas. Vidēji  uzturēšanas izdevumi svārstās no 0,37 līdz 0,2 milj. Ls. Valsts vides dienesta kuģis netiek izmantots, bet piestātne tiek ekspluatēta, nodrošinot apsargāšanu un apkopi.  NBS JS flotiles Krasta apsardzei tiek izmantoti 3 kuģi, viena kuģa ekspluatācija ir aptuveni 1 milj. Ls gadā</t>
  </si>
  <si>
    <t>Iespējamie finanšu ietaupījums koncentrējot funkcijas izpildi NBS JS flotiles Krasta apsardzes ietvaros, t.sk. Meklēšanas un glābšanas koordinācijas centrā – līdz 1.milj. Ls gadā</t>
  </si>
  <si>
    <t>Finanšu līdzekļu samazinājums un funkcijas izpildes optimizācija, vienlaikus priekšlikumu aplūkojot plašāku strukturālo izmaiņu kontekstā – Valsts robežsardzes funkciju nodošanu Valsts Policijai, daļēji - NBS JS flotiles Krasta apsardzei</t>
  </si>
  <si>
    <t>Izvērtēt minētajiem dienestiem piešķirto finanšu līdzekļu apjomu un proporcionāli samazināt izdevumus 8-10% apjomā no 2011.gada bāzes budžeta summas</t>
  </si>
  <si>
    <t>Pastāv iespēja ietaupīt apvienojot atbalsta funkciju izpildi vienā specializētā dienestā vai Iekšlietu ministrijā</t>
  </si>
  <si>
    <t>Iespējamais finanšu ietaupījums līdz 2 milj. Ls gadā</t>
  </si>
  <si>
    <t>Funkciju kopa  - Ekonomiskās darbības plānošana, atbalsts, subsīdijas, mērķdotācijas un atbalsts plānošanas reģioniem</t>
  </si>
  <si>
    <t>Aptuveni novērtētā finanšu līdzekļu summa, kas iesaistīta funkcijas izpildes nodrošināšanā  sadalās šādi: Ekonomikas ministrija – 1,3 milj. LS (nepieciešamas naftas produktu rezervju izveidošanai, prognozējot nākotnē to palielināt līdz 8,1 milj. Ls), Iekšlietu ministrija 5,5 milj. Ls (faktiskos resursu pārvalda arī Satiksmes un Zemkopības ministrija institūcijas) Veselības ministrija (līdz 0,8 milj. Ls gadā, NMPD pārvalda 7 noliktavas, 190 strādājošie). Kopējā finanšu līdzekļu summa funkcijas nodrošināšanai svārstās no 6,8 milj. Ls līdz 14 milj. Ls (ieskaitot nākotnes naftas rezervju radīšanai nepieciešamos līdzekļus)</t>
  </si>
  <si>
    <t>Iespējamie finanšu līdzekļu ietaupījumi – 3 – 5 milj. Ls gadā</t>
  </si>
  <si>
    <t>Strukturālas reformas</t>
  </si>
  <si>
    <t>Naftas rezervju veidošanu nosaka attiecīgas ES direktīvas, bet daļēja materiālo rezervju nomenklatūras un rezervju uzkrāšana komersantiem piederošās struktūrvienībās, palielinās finanšu slogu uzņēmējdarbībā, kas ir attaisnojama, jo tiek panākta lielāka elastība krājumus izmantošanas gadījumā un netiek palielināti nodokļi.</t>
  </si>
  <si>
    <t>Funkcijas izpildi koncentrēt valsts pārvaldes iestādē, samazinot kopējās valsts budžeta dotācijas apjomu</t>
  </si>
  <si>
    <t>Administratīvo funkciju izpildes decentralizācija nevajadzīgi sadārdzina funkcijas izpildei nepieciešamos līdzekļu apjomu</t>
  </si>
  <si>
    <t>Iespējamie finanšu līdzekļu ietaupījumi – 0,1 milj. Ls gadā</t>
  </si>
  <si>
    <t>Funkciju izpildes koncentrācija</t>
  </si>
  <si>
    <t>Tiek nodrošināt vienota, unificēta pieeja funkcijas izpildes nodrošināšanai</t>
  </si>
  <si>
    <t>Funkciju kopa – Kultūra, sports,  atpūta</t>
  </si>
  <si>
    <t>Funkcijas izpildi ir iespējams deleģēt sporta federācijām vai LOK</t>
  </si>
  <si>
    <t>Nav raksturīga valsts pārvaldes funkcija</t>
  </si>
  <si>
    <t>Iespējamie finanšu līdzekļu ietaupījumi – 0,02 milj. Ls gadā</t>
  </si>
  <si>
    <t>Funkcijas deleģēšana</t>
  </si>
  <si>
    <t>Funkcijas izpildi nodrošina pilsoniskās sabiedrības organizācija</t>
  </si>
  <si>
    <t>Finanšu ministrijai jāizstrādā vienotas vadlīnijas vai instrukciju, kā tiek noteikti maksas pakalpojumi muzeju iestādēs, lai atvieglotu maksas pakalpojumu sniegšanu un organizāciju. Vienlaikus nepieciešams nodalīt tās aktivitātes (dokumentu restaurācija, kultūras mantojuma praktiska atjaunošana), kuras ir iespējams veikt kapitālsabiedrības formā, lai nodrošinātu īpašo zināšanu un uzkrātās pieredzes izmantošanu gūstot papildus ienākumus</t>
  </si>
  <si>
    <t>Kopējā valsts budžeta dotācija vairāk nekā 14 milj. Ls</t>
  </si>
  <si>
    <t>Iespējamie finanšu līdzekļu ietaupījumi – 1 -2 milj. Ls gadā</t>
  </si>
  <si>
    <t>Strukturālas reformas, samazinot administratīvos šķēršļus kultūras iestāžu darbības jomā</t>
  </si>
  <si>
    <t>Nepieciešams veikt izmaiņas normatīvos aktos, lai atvieglotu krājumu uzskaites procedūru kultūras iestādēs. Tas ļautu samazināt valsts budžeta dotācijas apjomu</t>
  </si>
  <si>
    <t>Lielāko daļu no šo funkciju ietvaros veiktajām aktivitātēm var deleģēt iestādēm, kas ir atbildīgas par būvniecības procesa uzraudzību un pašvaldībām, kas atbilstoši normatīviem aktiem varētu nodrošināt normatīvu ievērošanu kultūras pieminekļu aizsardzības jomā. Politikas izstrādi koncentrēt Kultūras ministrijā</t>
  </si>
  <si>
    <t>Kopējā valsts budžeta dotācija vairāk nekā 1 milj. Ls</t>
  </si>
  <si>
    <t>Iespējamie finanšu līdzekļu ietaupījumi – 0,5 milj. Ls gadā</t>
  </si>
  <si>
    <t>Samazinās valsts kultūras pieminekļu aizsardzības iespējas</t>
  </si>
  <si>
    <t>Funkciju kopa - Valsts parāda vadība, iemaksas ES un starptautiskajās institūcijās</t>
  </si>
  <si>
    <t>Funkcijas, kas paredz valsts pārvaldes institūciju līdzdalību starptautiskās organizācijās</t>
  </si>
  <si>
    <t>Pārskatīt līdzšinējo līdzdalību starptautiskajās organizācijās, izslēdzot maksājumus šauri specializētās organizācijās, vienlaikus paredzot ka līdzdalības maksu, gadījumos kad tas iespējams nodrošina valsts kapitālsabiedrības no saviem ieņēmumiem</t>
  </si>
  <si>
    <t>11 744 940</t>
  </si>
  <si>
    <t>Iespējamais budžeta ietaupījums līdz 0,12 milj.  Ls gadā</t>
  </si>
  <si>
    <t>Izdevumu apjoma samazināšana funkciju izpildei</t>
  </si>
  <si>
    <t>Samazinās valsts starptautiskā atpazīstamība</t>
  </si>
  <si>
    <t>Funkciju kopa - Izglītība</t>
  </si>
</sst>
</file>

<file path=xl/styles.xml><?xml version="1.0" encoding="utf-8"?>
<styleSheet xmlns="http://schemas.openxmlformats.org/spreadsheetml/2006/main">
  <numFmts count="4">
    <numFmt numFmtId="164" formatCode="0.000"/>
    <numFmt numFmtId="165" formatCode="#,##0.000"/>
    <numFmt numFmtId="166" formatCode="0.000%"/>
    <numFmt numFmtId="167" formatCode="0.0000"/>
  </numFmts>
  <fonts count="53">
    <font>
      <sz val="11"/>
      <color theme="1"/>
      <name val="Calibri"/>
      <family val="2"/>
      <charset val="186"/>
      <scheme val="minor"/>
    </font>
    <font>
      <sz val="8"/>
      <color indexed="8"/>
      <name val="Calibri"/>
      <family val="2"/>
      <charset val="186"/>
    </font>
    <font>
      <sz val="8"/>
      <color indexed="8"/>
      <name val="Arial Narrow"/>
      <family val="2"/>
      <charset val="186"/>
    </font>
    <font>
      <b/>
      <sz val="12"/>
      <color indexed="8"/>
      <name val="Calibri"/>
      <family val="2"/>
      <charset val="186"/>
    </font>
    <font>
      <sz val="10"/>
      <color indexed="8"/>
      <name val="Arial Narrow"/>
      <family val="2"/>
      <charset val="186"/>
    </font>
    <font>
      <b/>
      <sz val="12"/>
      <color indexed="10"/>
      <name val="Arial Narrow"/>
      <family val="2"/>
      <charset val="186"/>
    </font>
    <font>
      <b/>
      <sz val="12"/>
      <name val="Arial Narrow"/>
      <family val="2"/>
      <charset val="186"/>
    </font>
    <font>
      <b/>
      <sz val="12"/>
      <color indexed="8"/>
      <name val="Arial Narrow"/>
      <family val="2"/>
      <charset val="186"/>
    </font>
    <font>
      <b/>
      <sz val="10"/>
      <color indexed="8"/>
      <name val="Arial Narrow"/>
      <family val="2"/>
      <charset val="186"/>
    </font>
    <font>
      <b/>
      <sz val="10"/>
      <color indexed="10"/>
      <name val="Calibri"/>
      <family val="2"/>
      <charset val="186"/>
    </font>
    <font>
      <sz val="8"/>
      <name val="Calibri"/>
      <family val="2"/>
      <charset val="186"/>
    </font>
    <font>
      <sz val="11"/>
      <color indexed="10"/>
      <name val="Calibri"/>
      <family val="2"/>
      <charset val="186"/>
    </font>
    <font>
      <sz val="10"/>
      <color indexed="8"/>
      <name val="Arial Narrow"/>
      <family val="2"/>
      <charset val="186"/>
    </font>
    <font>
      <sz val="12"/>
      <color indexed="8"/>
      <name val="Arial Narrow"/>
      <family val="2"/>
      <charset val="186"/>
    </font>
    <font>
      <sz val="10"/>
      <color indexed="8"/>
      <name val="Calibri"/>
      <family val="2"/>
      <charset val="186"/>
    </font>
    <font>
      <sz val="11"/>
      <color indexed="8"/>
      <name val="Arial Narrow"/>
      <family val="2"/>
      <charset val="186"/>
    </font>
    <font>
      <sz val="8"/>
      <color indexed="10"/>
      <name val="Arial Narrow"/>
      <family val="2"/>
      <charset val="186"/>
    </font>
    <font>
      <sz val="8"/>
      <color indexed="10"/>
      <name val="Calibri"/>
      <family val="2"/>
      <charset val="186"/>
    </font>
    <font>
      <sz val="10"/>
      <name val="Arial Narrow"/>
      <family val="2"/>
      <charset val="186"/>
    </font>
    <font>
      <sz val="11"/>
      <name val="Calibri"/>
      <family val="2"/>
      <charset val="186"/>
    </font>
    <font>
      <b/>
      <sz val="10"/>
      <color indexed="8"/>
      <name val="Times New Roman"/>
      <family val="1"/>
      <charset val="186"/>
    </font>
    <font>
      <b/>
      <sz val="8"/>
      <color indexed="8"/>
      <name val="Times New Roman"/>
      <family val="1"/>
      <charset val="186"/>
    </font>
    <font>
      <b/>
      <sz val="8"/>
      <color indexed="8"/>
      <name val="Cambria"/>
      <family val="1"/>
      <charset val="186"/>
    </font>
    <font>
      <b/>
      <sz val="8"/>
      <color indexed="8"/>
      <name val="Times New Roman"/>
      <family val="1"/>
      <charset val="186"/>
    </font>
    <font>
      <sz val="8"/>
      <color indexed="8"/>
      <name val="Times New Roman"/>
      <family val="1"/>
      <charset val="186"/>
    </font>
    <font>
      <i/>
      <sz val="8"/>
      <color indexed="8"/>
      <name val="Times New Roman"/>
      <family val="1"/>
      <charset val="186"/>
    </font>
    <font>
      <sz val="8"/>
      <color indexed="8"/>
      <name val="Arial Narrow"/>
      <family val="2"/>
      <charset val="186"/>
    </font>
    <font>
      <sz val="14"/>
      <color indexed="8"/>
      <name val="Calibri"/>
      <family val="2"/>
      <charset val="186"/>
    </font>
    <font>
      <sz val="14"/>
      <color indexed="8"/>
      <name val="Arial Narrow"/>
      <family val="2"/>
      <charset val="186"/>
    </font>
    <font>
      <sz val="16"/>
      <color indexed="8"/>
      <name val="Arial Narrow"/>
      <family val="2"/>
      <charset val="186"/>
    </font>
    <font>
      <sz val="16"/>
      <color indexed="8"/>
      <name val="Arial Narrow"/>
      <family val="2"/>
      <charset val="186"/>
    </font>
    <font>
      <b/>
      <sz val="16"/>
      <color indexed="10"/>
      <name val="Arial Narrow"/>
      <family val="2"/>
      <charset val="186"/>
    </font>
    <font>
      <sz val="12.3"/>
      <color indexed="8"/>
      <name val="Arial Narrow"/>
      <family val="2"/>
      <charset val="186"/>
    </font>
    <font>
      <b/>
      <sz val="12.3"/>
      <color indexed="10"/>
      <name val="Arial Narrow"/>
      <family val="2"/>
      <charset val="186"/>
    </font>
    <font>
      <sz val="11"/>
      <color indexed="8"/>
      <name val="Arial Narrow"/>
      <family val="2"/>
      <charset val="186"/>
    </font>
    <font>
      <sz val="10"/>
      <color indexed="8"/>
      <name val="Arial Narrow"/>
      <family val="2"/>
      <charset val="186"/>
    </font>
    <font>
      <sz val="11"/>
      <color indexed="10"/>
      <name val="Arial Narrow"/>
      <family val="2"/>
      <charset val="186"/>
    </font>
    <font>
      <b/>
      <sz val="11"/>
      <color indexed="10"/>
      <name val="Calibri"/>
      <family val="2"/>
      <charset val="186"/>
    </font>
    <font>
      <sz val="15"/>
      <color indexed="8"/>
      <name val="Arial Narrow"/>
      <family val="2"/>
      <charset val="186"/>
    </font>
    <font>
      <b/>
      <sz val="15"/>
      <color indexed="10"/>
      <name val="Arial Narrow"/>
      <family val="2"/>
      <charset val="186"/>
    </font>
    <font>
      <b/>
      <sz val="16"/>
      <color indexed="8"/>
      <name val="Arial Narrow"/>
      <family val="2"/>
      <charset val="186"/>
    </font>
    <font>
      <sz val="16"/>
      <color indexed="10"/>
      <name val="Arial Narrow"/>
      <family val="2"/>
      <charset val="186"/>
    </font>
    <font>
      <sz val="11"/>
      <name val="Arial Narrow"/>
      <family val="2"/>
      <charset val="186"/>
    </font>
    <font>
      <sz val="16"/>
      <name val="Arial Narrow"/>
      <family val="2"/>
      <charset val="186"/>
    </font>
    <font>
      <b/>
      <sz val="14"/>
      <color indexed="8"/>
      <name val="Calibri"/>
      <family val="2"/>
      <charset val="186"/>
    </font>
    <font>
      <b/>
      <sz val="14"/>
      <color indexed="10"/>
      <name val="Calibri"/>
      <family val="2"/>
      <charset val="186"/>
    </font>
    <font>
      <b/>
      <sz val="14"/>
      <name val="Calibri"/>
      <family val="2"/>
      <charset val="186"/>
    </font>
    <font>
      <sz val="12.6"/>
      <color indexed="8"/>
      <name val="Arial Narrow"/>
      <family val="2"/>
      <charset val="186"/>
    </font>
    <font>
      <sz val="13"/>
      <color indexed="8"/>
      <name val="Arial Narrow"/>
      <family val="2"/>
      <charset val="186"/>
    </font>
    <font>
      <sz val="12"/>
      <name val="Arial Narrow"/>
      <family val="2"/>
      <charset val="186"/>
    </font>
    <font>
      <sz val="12"/>
      <name val="Calibri"/>
      <family val="2"/>
      <charset val="186"/>
    </font>
    <font>
      <sz val="12"/>
      <color indexed="10"/>
      <name val="Arial Narrow"/>
      <family val="2"/>
      <charset val="186"/>
    </font>
    <font>
      <b/>
      <sz val="11"/>
      <color indexed="8"/>
      <name val="Calibri"/>
      <family val="2"/>
      <charset val="186"/>
    </font>
  </fonts>
  <fills count="10">
    <fill>
      <patternFill patternType="none"/>
    </fill>
    <fill>
      <patternFill patternType="gray125"/>
    </fill>
    <fill>
      <patternFill patternType="solid">
        <fgColor indexed="11"/>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31"/>
        <bgColor indexed="64"/>
      </patternFill>
    </fill>
    <fill>
      <patternFill patternType="solid">
        <fgColor indexed="19"/>
        <bgColor indexed="64"/>
      </patternFill>
    </fill>
    <fill>
      <patternFill patternType="solid">
        <fgColor indexed="60"/>
        <bgColor indexed="64"/>
      </patternFill>
    </fill>
    <fill>
      <patternFill patternType="solid">
        <fgColor indexed="9"/>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medium">
        <color indexed="62"/>
      </left>
      <right style="medium">
        <color indexed="62"/>
      </right>
      <top/>
      <bottom/>
      <diagonal/>
    </border>
    <border>
      <left style="medium">
        <color indexed="62"/>
      </left>
      <right style="medium">
        <color indexed="62"/>
      </right>
      <top style="medium">
        <color indexed="62"/>
      </top>
      <bottom/>
      <diagonal/>
    </border>
    <border>
      <left/>
      <right style="medium">
        <color indexed="62"/>
      </right>
      <top/>
      <bottom/>
      <diagonal/>
    </border>
    <border>
      <left style="medium">
        <color indexed="62"/>
      </left>
      <right style="medium">
        <color indexed="62"/>
      </right>
      <top style="medium">
        <color indexed="62"/>
      </top>
      <bottom style="medium">
        <color indexed="62"/>
      </bottom>
      <diagonal/>
    </border>
    <border>
      <left style="medium">
        <color indexed="62"/>
      </left>
      <right style="medium">
        <color indexed="62"/>
      </right>
      <top/>
      <bottom style="medium">
        <color indexed="62"/>
      </bottom>
      <diagonal/>
    </border>
    <border>
      <left/>
      <right style="medium">
        <color indexed="62"/>
      </right>
      <top/>
      <bottom style="medium">
        <color indexed="62"/>
      </bottom>
      <diagonal/>
    </border>
    <border>
      <left style="medium">
        <color indexed="30"/>
      </left>
      <right style="medium">
        <color indexed="30"/>
      </right>
      <top style="medium">
        <color indexed="30"/>
      </top>
      <bottom style="medium">
        <color indexed="30"/>
      </bottom>
      <diagonal/>
    </border>
    <border>
      <left style="medium">
        <color indexed="30"/>
      </left>
      <right style="medium">
        <color indexed="30"/>
      </right>
      <top style="medium">
        <color indexed="30"/>
      </top>
      <bottom/>
      <diagonal/>
    </border>
    <border>
      <left/>
      <right style="medium">
        <color indexed="62"/>
      </right>
      <top style="medium">
        <color indexed="62"/>
      </top>
      <bottom style="medium">
        <color indexed="62"/>
      </bottom>
      <diagonal/>
    </border>
    <border>
      <left/>
      <right style="medium">
        <color indexed="62"/>
      </right>
      <top style="medium">
        <color indexed="62"/>
      </top>
      <bottom/>
      <diagonal/>
    </border>
    <border>
      <left style="medium">
        <color indexed="30"/>
      </left>
      <right/>
      <top style="medium">
        <color indexed="30"/>
      </top>
      <bottom style="medium">
        <color indexed="30"/>
      </bottom>
      <diagonal/>
    </border>
    <border>
      <left style="medium">
        <color indexed="30"/>
      </left>
      <right/>
      <top style="medium">
        <color indexed="30"/>
      </top>
      <bottom/>
      <diagonal/>
    </border>
    <border>
      <left style="medium">
        <color indexed="62"/>
      </left>
      <right/>
      <top style="medium">
        <color indexed="62"/>
      </top>
      <bottom/>
      <diagonal/>
    </border>
    <border>
      <left/>
      <right/>
      <top style="medium">
        <color indexed="62"/>
      </top>
      <bottom/>
      <diagonal/>
    </border>
    <border>
      <left style="medium">
        <color indexed="62"/>
      </left>
      <right/>
      <top style="medium">
        <color indexed="62"/>
      </top>
      <bottom style="medium">
        <color indexed="62"/>
      </bottom>
      <diagonal/>
    </border>
    <border>
      <left style="medium">
        <color indexed="62"/>
      </left>
      <right/>
      <top/>
      <bottom/>
      <diagonal/>
    </border>
    <border>
      <left style="medium">
        <color indexed="17"/>
      </left>
      <right style="medium">
        <color indexed="17"/>
      </right>
      <top style="medium">
        <color indexed="17"/>
      </top>
      <bottom style="medium">
        <color indexed="17"/>
      </bottom>
      <diagonal/>
    </border>
    <border>
      <left style="medium">
        <color indexed="17"/>
      </left>
      <right style="medium">
        <color indexed="17"/>
      </right>
      <top style="medium">
        <color indexed="17"/>
      </top>
      <bottom/>
      <diagonal/>
    </border>
    <border>
      <left style="medium">
        <color indexed="17"/>
      </left>
      <right style="medium">
        <color indexed="17"/>
      </right>
      <top/>
      <bottom style="medium">
        <color indexed="17"/>
      </bottom>
      <diagonal/>
    </border>
    <border>
      <left style="medium">
        <color indexed="30"/>
      </left>
      <right style="medium">
        <color indexed="30"/>
      </right>
      <top/>
      <bottom style="medium">
        <color indexed="30"/>
      </bottom>
      <diagonal/>
    </border>
    <border>
      <left style="medium">
        <color indexed="30"/>
      </left>
      <right/>
      <top/>
      <bottom style="medium">
        <color indexed="30"/>
      </bottom>
      <diagonal/>
    </border>
    <border>
      <left style="medium">
        <color indexed="62"/>
      </left>
      <right style="medium">
        <color indexed="17"/>
      </right>
      <top style="medium">
        <color indexed="62"/>
      </top>
      <bottom style="medium">
        <color indexed="62"/>
      </bottom>
      <diagonal/>
    </border>
    <border>
      <left style="medium">
        <color indexed="17"/>
      </left>
      <right style="medium">
        <color indexed="17"/>
      </right>
      <top/>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
      <left/>
      <right/>
      <top style="medium">
        <color indexed="62"/>
      </top>
      <bottom style="medium">
        <color indexed="62"/>
      </bottom>
      <diagonal/>
    </border>
    <border>
      <left style="medium">
        <color indexed="62"/>
      </left>
      <right/>
      <top/>
      <bottom style="medium">
        <color indexed="62"/>
      </bottom>
      <diagonal/>
    </border>
    <border>
      <left/>
      <right/>
      <top/>
      <bottom style="medium">
        <color indexed="62"/>
      </bottom>
      <diagonal/>
    </border>
  </borders>
  <cellStyleXfs count="1">
    <xf numFmtId="0" fontId="0" fillId="0" borderId="0"/>
  </cellStyleXfs>
  <cellXfs count="313">
    <xf numFmtId="0" fontId="0" fillId="0" borderId="0" xfId="0"/>
    <xf numFmtId="0" fontId="1" fillId="0" borderId="0" xfId="0" applyFont="1" applyAlignment="1">
      <alignment horizontal="center" vertical="center" wrapText="1"/>
    </xf>
    <xf numFmtId="3" fontId="1" fillId="0" borderId="0" xfId="0" applyNumberFormat="1" applyFont="1" applyAlignment="1">
      <alignment horizontal="center" vertical="center" wrapText="1"/>
    </xf>
    <xf numFmtId="3" fontId="2" fillId="2"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4" fillId="3" borderId="0" xfId="0" applyFont="1" applyFill="1" applyAlignment="1">
      <alignment horizontal="center" vertical="center" wrapText="1"/>
    </xf>
    <xf numFmtId="3" fontId="4" fillId="0" borderId="0" xfId="0" applyNumberFormat="1"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Alignment="1">
      <alignment horizontal="center" vertical="center" wrapText="1"/>
    </xf>
    <xf numFmtId="0" fontId="2" fillId="4" borderId="0" xfId="0" applyFont="1" applyFill="1" applyAlignment="1">
      <alignment horizontal="center" vertical="center" wrapText="1"/>
    </xf>
    <xf numFmtId="3" fontId="2" fillId="4" borderId="0" xfId="0" applyNumberFormat="1" applyFont="1" applyFill="1" applyAlignment="1">
      <alignment horizontal="center" vertical="center" wrapText="1"/>
    </xf>
    <xf numFmtId="10" fontId="1" fillId="0" borderId="0" xfId="0" applyNumberFormat="1" applyFont="1" applyAlignment="1">
      <alignment horizontal="center" vertical="center" wrapText="1"/>
    </xf>
    <xf numFmtId="0" fontId="1" fillId="5" borderId="0" xfId="0" applyFont="1" applyFill="1" applyAlignment="1">
      <alignment horizontal="center" vertical="center" wrapText="1"/>
    </xf>
    <xf numFmtId="3" fontId="1" fillId="5" borderId="0" xfId="0" applyNumberFormat="1" applyFont="1" applyFill="1" applyAlignment="1">
      <alignment horizontal="center" vertical="center" wrapText="1"/>
    </xf>
    <xf numFmtId="10" fontId="1" fillId="5" borderId="0" xfId="0" applyNumberFormat="1" applyFont="1" applyFill="1" applyAlignment="1">
      <alignment horizontal="center" vertical="center" wrapText="1"/>
    </xf>
    <xf numFmtId="0" fontId="1" fillId="0" borderId="0" xfId="0" applyFont="1" applyFill="1" applyAlignment="1">
      <alignment horizontal="center" vertical="center" wrapText="1"/>
    </xf>
    <xf numFmtId="3" fontId="1" fillId="0" borderId="0" xfId="0" applyNumberFormat="1" applyFont="1" applyFill="1" applyAlignment="1">
      <alignment horizontal="center" vertical="center" wrapText="1"/>
    </xf>
    <xf numFmtId="0" fontId="9" fillId="5" borderId="0" xfId="0" applyFont="1" applyFill="1" applyAlignment="1">
      <alignment horizontal="center" vertical="center" wrapText="1"/>
    </xf>
    <xf numFmtId="3" fontId="9" fillId="5" borderId="0" xfId="0" applyNumberFormat="1" applyFont="1" applyFill="1" applyAlignment="1">
      <alignment horizontal="center" vertical="center" wrapText="1"/>
    </xf>
    <xf numFmtId="10" fontId="9" fillId="5" borderId="0" xfId="0" applyNumberFormat="1" applyFont="1" applyFill="1" applyAlignment="1">
      <alignment horizontal="center" vertical="center" wrapText="1"/>
    </xf>
    <xf numFmtId="0" fontId="2" fillId="0" borderId="0" xfId="0" applyFont="1" applyAlignment="1">
      <alignment wrapText="1"/>
    </xf>
    <xf numFmtId="3" fontId="2" fillId="6" borderId="0" xfId="0" applyNumberFormat="1" applyFont="1" applyFill="1" applyAlignment="1">
      <alignment horizontal="center" vertical="center" wrapText="1"/>
    </xf>
    <xf numFmtId="10" fontId="2" fillId="2" borderId="0" xfId="0" applyNumberFormat="1" applyFont="1" applyFill="1" applyAlignment="1">
      <alignment horizontal="center" vertical="center" wrapText="1"/>
    </xf>
    <xf numFmtId="10" fontId="2" fillId="4" borderId="0" xfId="0" applyNumberFormat="1" applyFont="1" applyFill="1" applyAlignment="1">
      <alignment horizontal="center" vertical="center" wrapText="1"/>
    </xf>
    <xf numFmtId="10" fontId="2" fillId="6" borderId="0" xfId="0" applyNumberFormat="1" applyFont="1" applyFill="1" applyAlignment="1">
      <alignment horizontal="center" vertical="center" wrapText="1"/>
    </xf>
    <xf numFmtId="10" fontId="2" fillId="0" borderId="0" xfId="0" applyNumberFormat="1" applyFont="1" applyAlignment="1">
      <alignment horizontal="center" vertical="center" wrapText="1"/>
    </xf>
    <xf numFmtId="0" fontId="2" fillId="6" borderId="0" xfId="0" applyFont="1" applyFill="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vertical="center" wrapText="1"/>
    </xf>
    <xf numFmtId="0" fontId="0" fillId="0" borderId="0" xfId="0" applyFill="1"/>
    <xf numFmtId="0" fontId="2" fillId="2" borderId="0" xfId="0" applyFont="1" applyFill="1" applyAlignment="1">
      <alignment horizontal="center" vertical="center" wrapText="1"/>
    </xf>
    <xf numFmtId="3" fontId="7" fillId="7" borderId="0" xfId="0" applyNumberFormat="1" applyFont="1" applyFill="1" applyAlignment="1">
      <alignment horizontal="center" vertical="center" wrapText="1"/>
    </xf>
    <xf numFmtId="164" fontId="7" fillId="7" borderId="0" xfId="0" applyNumberFormat="1" applyFont="1" applyFill="1" applyAlignment="1">
      <alignment horizontal="center" vertical="center" wrapText="1"/>
    </xf>
    <xf numFmtId="10" fontId="5" fillId="7" borderId="0" xfId="0" applyNumberFormat="1" applyFont="1" applyFill="1" applyAlignment="1">
      <alignment horizontal="center" vertical="center" wrapText="1"/>
    </xf>
    <xf numFmtId="0" fontId="8" fillId="7" borderId="0" xfId="0" applyFont="1" applyFill="1" applyAlignment="1">
      <alignment horizontal="center" vertical="center" wrapText="1"/>
    </xf>
    <xf numFmtId="0" fontId="11" fillId="0" borderId="0" xfId="0" applyFont="1"/>
    <xf numFmtId="0" fontId="4" fillId="2"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4" fillId="4" borderId="0" xfId="0" applyFont="1" applyFill="1" applyAlignment="1">
      <alignment horizontal="center" vertical="center" wrapText="1"/>
    </xf>
    <xf numFmtId="3" fontId="4" fillId="4" borderId="0" xfId="0" applyNumberFormat="1" applyFont="1" applyFill="1" applyAlignment="1">
      <alignment horizontal="center" vertical="center" wrapText="1"/>
    </xf>
    <xf numFmtId="0" fontId="12" fillId="0" borderId="0" xfId="0" applyFont="1"/>
    <xf numFmtId="0" fontId="7" fillId="7" borderId="0" xfId="0" applyFont="1" applyFill="1" applyAlignment="1">
      <alignment horizontal="center" vertical="center" wrapText="1"/>
    </xf>
    <xf numFmtId="164" fontId="0" fillId="0" borderId="0" xfId="0" applyNumberFormat="1"/>
    <xf numFmtId="165" fontId="2" fillId="2" borderId="0" xfId="0" applyNumberFormat="1" applyFont="1" applyFill="1" applyAlignment="1">
      <alignment horizontal="center" vertical="center" wrapText="1"/>
    </xf>
    <xf numFmtId="164" fontId="4" fillId="2" borderId="0" xfId="0" applyNumberFormat="1" applyFont="1" applyFill="1" applyAlignment="1">
      <alignment horizontal="center" vertical="center" wrapText="1"/>
    </xf>
    <xf numFmtId="3" fontId="8" fillId="7" borderId="0" xfId="0" applyNumberFormat="1" applyFont="1" applyFill="1" applyAlignment="1">
      <alignment horizontal="center" vertical="center" wrapText="1"/>
    </xf>
    <xf numFmtId="0" fontId="13" fillId="7" borderId="0" xfId="0" applyFont="1" applyFill="1" applyAlignment="1">
      <alignment horizontal="center" vertical="center" wrapText="1"/>
    </xf>
    <xf numFmtId="2" fontId="7" fillId="7" borderId="0" xfId="0" applyNumberFormat="1" applyFont="1" applyFill="1" applyAlignment="1">
      <alignment horizontal="center" vertical="center" wrapText="1"/>
    </xf>
    <xf numFmtId="3" fontId="4" fillId="0" borderId="0" xfId="0" applyNumberFormat="1" applyFont="1" applyFill="1" applyAlignment="1">
      <alignment horizontal="center" vertical="center" wrapText="1"/>
    </xf>
    <xf numFmtId="0" fontId="12" fillId="0" borderId="0" xfId="0" applyFont="1" applyFill="1"/>
    <xf numFmtId="0" fontId="12" fillId="0" borderId="0" xfId="0" applyFont="1" applyAlignment="1">
      <alignment horizontal="center" vertical="center"/>
    </xf>
    <xf numFmtId="165" fontId="4" fillId="2" borderId="0" xfId="0" applyNumberFormat="1" applyFont="1" applyFill="1" applyAlignment="1">
      <alignment horizontal="center" vertical="center" wrapText="1"/>
    </xf>
    <xf numFmtId="166" fontId="1" fillId="4" borderId="0" xfId="0" applyNumberFormat="1" applyFont="1" applyFill="1" applyAlignment="1">
      <alignment horizontal="center" vertical="center" wrapText="1"/>
    </xf>
    <xf numFmtId="3" fontId="4" fillId="3" borderId="0" xfId="0" applyNumberFormat="1" applyFont="1" applyFill="1" applyAlignment="1">
      <alignment horizontal="center" vertical="center" wrapText="1"/>
    </xf>
    <xf numFmtId="0" fontId="4" fillId="5" borderId="0" xfId="0" applyFont="1" applyFill="1" applyAlignment="1">
      <alignment horizontal="center" vertical="center" wrapText="1"/>
    </xf>
    <xf numFmtId="3" fontId="4" fillId="5" borderId="0" xfId="0" applyNumberFormat="1" applyFont="1" applyFill="1" applyAlignment="1">
      <alignment horizontal="center" vertical="center" wrapText="1"/>
    </xf>
    <xf numFmtId="3" fontId="6" fillId="7" borderId="0" xfId="0" applyNumberFormat="1" applyFont="1" applyFill="1" applyAlignment="1">
      <alignment horizontal="center" vertical="center" wrapText="1"/>
    </xf>
    <xf numFmtId="3" fontId="5" fillId="7" borderId="0" xfId="0" applyNumberFormat="1" applyFont="1" applyFill="1" applyAlignment="1">
      <alignment horizontal="center" vertical="center" wrapText="1"/>
    </xf>
    <xf numFmtId="10" fontId="5" fillId="7" borderId="0" xfId="0" applyNumberFormat="1" applyFont="1" applyFill="1" applyAlignment="1">
      <alignment horizontal="center" vertical="center"/>
    </xf>
    <xf numFmtId="1" fontId="0" fillId="0" borderId="0" xfId="0" applyNumberFormat="1"/>
    <xf numFmtId="0" fontId="14" fillId="0" borderId="0" xfId="0" applyFont="1"/>
    <xf numFmtId="3" fontId="2" fillId="5" borderId="0" xfId="0" applyNumberFormat="1" applyFont="1" applyFill="1" applyAlignment="1">
      <alignment horizontal="center" vertical="center" wrapText="1"/>
    </xf>
    <xf numFmtId="0" fontId="2" fillId="5" borderId="0" xfId="0" applyFont="1" applyFill="1" applyAlignment="1">
      <alignment horizontal="center" vertical="center" wrapText="1"/>
    </xf>
    <xf numFmtId="10" fontId="2" fillId="5" borderId="0" xfId="0" applyNumberFormat="1" applyFont="1" applyFill="1" applyAlignment="1">
      <alignment horizontal="center" vertical="center" wrapText="1"/>
    </xf>
    <xf numFmtId="167" fontId="12" fillId="0" borderId="0" xfId="0" applyNumberFormat="1" applyFont="1"/>
    <xf numFmtId="167" fontId="0" fillId="0" borderId="0" xfId="0" applyNumberFormat="1"/>
    <xf numFmtId="0" fontId="0" fillId="0" borderId="0" xfId="0" applyAlignment="1">
      <alignment horizontal="center" vertical="center"/>
    </xf>
    <xf numFmtId="3" fontId="2" fillId="0" borderId="0" xfId="0" applyNumberFormat="1" applyFont="1" applyAlignment="1">
      <alignment wrapText="1"/>
    </xf>
    <xf numFmtId="10" fontId="4" fillId="3" borderId="0" xfId="0" applyNumberFormat="1" applyFont="1" applyFill="1" applyAlignment="1">
      <alignment horizontal="center" vertical="center" wrapText="1"/>
    </xf>
    <xf numFmtId="10" fontId="2" fillId="0" borderId="0" xfId="0" applyNumberFormat="1" applyFont="1" applyAlignment="1">
      <alignment wrapText="1"/>
    </xf>
    <xf numFmtId="3" fontId="4" fillId="8" borderId="0" xfId="0" applyNumberFormat="1" applyFont="1" applyFill="1" applyAlignment="1">
      <alignment horizontal="center" vertical="center" wrapText="1"/>
    </xf>
    <xf numFmtId="0" fontId="4" fillId="8" borderId="0" xfId="0" applyFont="1" applyFill="1" applyAlignment="1">
      <alignment horizontal="center" vertical="center" wrapText="1"/>
    </xf>
    <xf numFmtId="3" fontId="16" fillId="4" borderId="0" xfId="0" applyNumberFormat="1" applyFont="1" applyFill="1" applyAlignment="1">
      <alignment horizontal="center" vertical="center" wrapText="1"/>
    </xf>
    <xf numFmtId="10" fontId="16" fillId="4" borderId="0" xfId="0" applyNumberFormat="1" applyFont="1" applyFill="1" applyAlignment="1">
      <alignment horizontal="center" vertical="center" wrapText="1"/>
    </xf>
    <xf numFmtId="3" fontId="17" fillId="0" borderId="0" xfId="0" applyNumberFormat="1" applyFont="1" applyAlignment="1">
      <alignment horizontal="center" vertical="center" wrapText="1"/>
    </xf>
    <xf numFmtId="3" fontId="16" fillId="2" borderId="0" xfId="0" applyNumberFormat="1" applyFont="1" applyFill="1" applyAlignment="1">
      <alignment horizontal="center" vertical="center" wrapText="1"/>
    </xf>
    <xf numFmtId="10" fontId="16" fillId="2" borderId="0" xfId="0" applyNumberFormat="1" applyFont="1" applyFill="1" applyAlignment="1">
      <alignment horizontal="center" vertical="center" wrapText="1"/>
    </xf>
    <xf numFmtId="166" fontId="17" fillId="4" borderId="0" xfId="0" applyNumberFormat="1" applyFont="1" applyFill="1" applyAlignment="1">
      <alignment horizontal="center" vertical="center" wrapText="1"/>
    </xf>
    <xf numFmtId="3" fontId="18" fillId="0" borderId="0" xfId="0" applyNumberFormat="1" applyFont="1" applyFill="1" applyAlignment="1">
      <alignment horizontal="center" vertical="center" wrapText="1"/>
    </xf>
    <xf numFmtId="0" fontId="18" fillId="0" borderId="0" xfId="0" applyFont="1" applyFill="1" applyAlignment="1">
      <alignment horizontal="center" vertical="center" wrapText="1"/>
    </xf>
    <xf numFmtId="3" fontId="16" fillId="6" borderId="0" xfId="0" applyNumberFormat="1" applyFont="1" applyFill="1" applyAlignment="1">
      <alignment horizontal="center" vertical="center" wrapText="1"/>
    </xf>
    <xf numFmtId="10" fontId="16" fillId="6" borderId="0" xfId="0" applyNumberFormat="1" applyFont="1" applyFill="1" applyAlignment="1">
      <alignment horizontal="center" vertical="center" wrapText="1"/>
    </xf>
    <xf numFmtId="0" fontId="16" fillId="0" borderId="0" xfId="0" applyFont="1" applyAlignment="1">
      <alignment horizontal="center" vertical="center" wrapText="1"/>
    </xf>
    <xf numFmtId="3" fontId="16" fillId="0" borderId="0" xfId="0" applyNumberFormat="1" applyFont="1" applyAlignment="1">
      <alignment horizontal="center" vertical="center" wrapText="1"/>
    </xf>
    <xf numFmtId="10" fontId="16" fillId="0" borderId="0" xfId="0" applyNumberFormat="1" applyFont="1" applyAlignment="1">
      <alignment horizontal="center" vertical="center" wrapText="1"/>
    </xf>
    <xf numFmtId="0" fontId="16" fillId="5" borderId="0" xfId="0" applyFont="1" applyFill="1" applyAlignment="1">
      <alignment horizontal="center" vertical="center" wrapText="1"/>
    </xf>
    <xf numFmtId="3" fontId="16" fillId="5" borderId="0" xfId="0" applyNumberFormat="1" applyFont="1" applyFill="1" applyAlignment="1">
      <alignment horizontal="center" vertical="center" wrapText="1"/>
    </xf>
    <xf numFmtId="10" fontId="16" fillId="5" borderId="0" xfId="0" applyNumberFormat="1" applyFont="1" applyFill="1" applyAlignment="1">
      <alignment horizontal="center" vertical="center" wrapText="1"/>
    </xf>
    <xf numFmtId="0" fontId="21"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4" fillId="5"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3" fontId="24" fillId="0" borderId="3" xfId="0" applyNumberFormat="1" applyFont="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0" fillId="0" borderId="18" xfId="0" applyBorder="1"/>
    <xf numFmtId="0" fontId="0" fillId="0" borderId="19" xfId="0" applyBorder="1"/>
    <xf numFmtId="0" fontId="0" fillId="0" borderId="20" xfId="0" applyBorder="1"/>
    <xf numFmtId="0" fontId="21" fillId="0" borderId="11" xfId="0" applyFont="1" applyBorder="1" applyAlignment="1">
      <alignment horizontal="center" vertical="center" wrapText="1"/>
    </xf>
    <xf numFmtId="0" fontId="21" fillId="0" borderId="14" xfId="0" applyFont="1" applyBorder="1" applyAlignment="1">
      <alignment horizontal="center" vertical="center" wrapText="1"/>
    </xf>
    <xf numFmtId="0" fontId="20" fillId="0" borderId="19" xfId="0" applyFont="1" applyFill="1" applyBorder="1" applyAlignment="1">
      <alignment horizontal="center" wrapText="1"/>
    </xf>
    <xf numFmtId="0" fontId="24" fillId="0" borderId="2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1" fillId="0" borderId="23" xfId="0" applyFont="1" applyBorder="1" applyAlignment="1">
      <alignment horizontal="center" vertical="center" wrapText="1"/>
    </xf>
    <xf numFmtId="0" fontId="21" fillId="0" borderId="9" xfId="0" applyFont="1" applyFill="1" applyBorder="1" applyAlignment="1">
      <alignment horizontal="center" vertical="center" wrapText="1"/>
    </xf>
    <xf numFmtId="0" fontId="24" fillId="0" borderId="0" xfId="0" applyFont="1" applyBorder="1" applyAlignment="1">
      <alignment horizontal="center" vertical="center" wrapText="1"/>
    </xf>
    <xf numFmtId="0" fontId="0" fillId="0" borderId="24" xfId="0" applyBorder="1"/>
    <xf numFmtId="0" fontId="21" fillId="0" borderId="3" xfId="0" applyFont="1" applyBorder="1" applyAlignment="1">
      <alignment horizontal="center" wrapText="1"/>
    </xf>
    <xf numFmtId="0" fontId="21" fillId="0" borderId="11" xfId="0" applyFont="1" applyBorder="1" applyAlignment="1">
      <alignment horizontal="center" wrapText="1"/>
    </xf>
    <xf numFmtId="0" fontId="24" fillId="5" borderId="5" xfId="0" applyFont="1" applyFill="1" applyBorder="1" applyAlignment="1">
      <alignment horizontal="center" vertical="center" wrapText="1"/>
    </xf>
    <xf numFmtId="0" fontId="0" fillId="0" borderId="5" xfId="0" applyBorder="1"/>
    <xf numFmtId="0" fontId="27" fillId="2" borderId="0" xfId="0" applyFont="1" applyFill="1"/>
    <xf numFmtId="0" fontId="28" fillId="2" borderId="0" xfId="0" applyFont="1" applyFill="1" applyAlignment="1">
      <alignment horizontal="center" vertical="center" wrapText="1"/>
    </xf>
    <xf numFmtId="3" fontId="28" fillId="2" borderId="0" xfId="0" applyNumberFormat="1" applyFont="1" applyFill="1" applyAlignment="1">
      <alignment horizontal="center" vertical="center" wrapText="1"/>
    </xf>
    <xf numFmtId="164" fontId="28" fillId="2" borderId="0" xfId="0" applyNumberFormat="1" applyFont="1" applyFill="1" applyAlignment="1">
      <alignment horizontal="center" vertical="center" wrapText="1"/>
    </xf>
    <xf numFmtId="0" fontId="27" fillId="0" borderId="0" xfId="0" applyFont="1"/>
    <xf numFmtId="0" fontId="28" fillId="0" borderId="0" xfId="0" applyFont="1"/>
    <xf numFmtId="0" fontId="29" fillId="0" borderId="0" xfId="0" applyFont="1" applyAlignment="1">
      <alignment horizontal="center" vertical="center"/>
    </xf>
    <xf numFmtId="0" fontId="12" fillId="9" borderId="0" xfId="0" applyFont="1" applyFill="1"/>
    <xf numFmtId="0" fontId="0" fillId="9" borderId="0" xfId="0" applyFill="1"/>
    <xf numFmtId="0" fontId="30" fillId="0" borderId="0" xfId="0" applyFont="1" applyAlignment="1">
      <alignment wrapText="1"/>
    </xf>
    <xf numFmtId="0" fontId="29" fillId="0" borderId="0" xfId="0" applyFont="1"/>
    <xf numFmtId="0" fontId="29" fillId="0" borderId="0" xfId="0" applyFont="1" applyAlignment="1">
      <alignment wrapText="1"/>
    </xf>
    <xf numFmtId="0" fontId="30" fillId="0" borderId="0" xfId="0" applyFont="1"/>
    <xf numFmtId="0" fontId="34" fillId="0" borderId="0" xfId="0" applyFont="1"/>
    <xf numFmtId="0" fontId="34" fillId="0" borderId="0" xfId="0" applyFont="1" applyAlignment="1">
      <alignment horizontal="center" vertical="center"/>
    </xf>
    <xf numFmtId="0" fontId="35" fillId="0" borderId="0" xfId="0" applyFont="1" applyAlignment="1">
      <alignment horizontal="center" vertical="center"/>
    </xf>
    <xf numFmtId="0" fontId="34" fillId="0" borderId="0" xfId="0" applyFont="1" applyFill="1"/>
    <xf numFmtId="0" fontId="36" fillId="0" borderId="0" xfId="0" applyFont="1"/>
    <xf numFmtId="0" fontId="29"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horizontal="left" vertical="center" wrapText="1"/>
    </xf>
    <xf numFmtId="0" fontId="32" fillId="0" borderId="0" xfId="0" applyFont="1" applyAlignment="1">
      <alignment horizontal="left" vertical="center" wrapText="1"/>
    </xf>
    <xf numFmtId="0" fontId="30" fillId="0" borderId="0" xfId="0" applyFont="1" applyAlignment="1">
      <alignment horizontal="left" vertical="center"/>
    </xf>
    <xf numFmtId="0" fontId="0" fillId="0" borderId="5" xfId="0" applyBorder="1" applyAlignment="1">
      <alignment vertical="center" wrapText="1"/>
    </xf>
    <xf numFmtId="0" fontId="0" fillId="0" borderId="5" xfId="0" applyBorder="1" applyAlignment="1">
      <alignment horizontal="left" vertical="center" wrapText="1"/>
    </xf>
    <xf numFmtId="0" fontId="29" fillId="0" borderId="0" xfId="0" applyNumberFormat="1" applyFont="1" applyAlignment="1">
      <alignment horizontal="left" vertical="center" wrapText="1"/>
    </xf>
    <xf numFmtId="0" fontId="29" fillId="0" borderId="0" xfId="0" applyFont="1" applyAlignment="1">
      <alignment vertical="center" wrapText="1"/>
    </xf>
    <xf numFmtId="0" fontId="30" fillId="9" borderId="0" xfId="0" applyFont="1" applyFill="1" applyAlignment="1">
      <alignment horizontal="left" vertical="center" wrapText="1"/>
    </xf>
    <xf numFmtId="0" fontId="0" fillId="0" borderId="5" xfId="0" applyBorder="1" applyAlignment="1">
      <alignment wrapText="1"/>
    </xf>
    <xf numFmtId="0" fontId="30" fillId="0" borderId="0" xfId="0" applyFont="1" applyAlignment="1">
      <alignment horizontal="center" vertical="center" wrapText="1"/>
    </xf>
    <xf numFmtId="0" fontId="30" fillId="9" borderId="1" xfId="0" applyFont="1" applyFill="1" applyBorder="1" applyAlignment="1">
      <alignment wrapText="1"/>
    </xf>
    <xf numFmtId="0" fontId="27" fillId="0" borderId="0" xfId="0" applyFont="1" applyAlignment="1">
      <alignment horizontal="left" vertical="center" wrapText="1"/>
    </xf>
    <xf numFmtId="0" fontId="43" fillId="0" borderId="0" xfId="0" applyFont="1" applyAlignment="1">
      <alignment wrapText="1"/>
    </xf>
    <xf numFmtId="0" fontId="27" fillId="0" borderId="20" xfId="0" applyFont="1" applyBorder="1" applyAlignment="1">
      <alignment vertical="center" wrapText="1"/>
    </xf>
    <xf numFmtId="0" fontId="27" fillId="0" borderId="18" xfId="0" applyFont="1" applyBorder="1" applyAlignment="1">
      <alignment vertical="center"/>
    </xf>
    <xf numFmtId="0" fontId="27" fillId="0" borderId="18" xfId="0" applyFont="1" applyBorder="1" applyAlignment="1">
      <alignment vertical="center" wrapText="1"/>
    </xf>
    <xf numFmtId="0" fontId="27" fillId="0" borderId="20" xfId="0" applyFont="1" applyBorder="1" applyAlignment="1">
      <alignment wrapText="1"/>
    </xf>
    <xf numFmtId="0" fontId="27" fillId="0" borderId="18" xfId="0" applyFont="1" applyBorder="1" applyAlignment="1">
      <alignment wrapText="1"/>
    </xf>
    <xf numFmtId="0" fontId="27" fillId="0" borderId="19" xfId="0" applyFont="1" applyBorder="1" applyAlignment="1">
      <alignment vertical="center" wrapText="1"/>
    </xf>
    <xf numFmtId="0" fontId="27" fillId="0" borderId="20" xfId="0" applyFont="1" applyBorder="1"/>
    <xf numFmtId="0" fontId="44" fillId="0" borderId="18" xfId="0" applyFont="1" applyBorder="1" applyAlignment="1">
      <alignment vertical="center" wrapText="1"/>
    </xf>
    <xf numFmtId="0" fontId="13" fillId="0" borderId="0" xfId="0" applyFont="1" applyAlignment="1">
      <alignment wrapText="1"/>
    </xf>
    <xf numFmtId="0" fontId="28" fillId="0" borderId="0" xfId="0" applyFont="1" applyAlignment="1">
      <alignment vertical="center" wrapText="1"/>
    </xf>
    <xf numFmtId="0" fontId="47" fillId="0" borderId="0" xfId="0" applyFont="1" applyAlignment="1">
      <alignment vertical="center" wrapText="1"/>
    </xf>
    <xf numFmtId="0" fontId="28" fillId="0" borderId="0" xfId="0" applyFont="1" applyAlignment="1">
      <alignment horizontal="left" vertical="center" wrapText="1"/>
    </xf>
    <xf numFmtId="0" fontId="29" fillId="0" borderId="0" xfId="0" applyFont="1" applyAlignment="1">
      <alignment vertical="center"/>
    </xf>
    <xf numFmtId="3" fontId="6" fillId="7" borderId="0" xfId="0" applyNumberFormat="1" applyFont="1" applyFill="1" applyAlignment="1">
      <alignment horizontal="center" vertical="center"/>
    </xf>
    <xf numFmtId="164" fontId="6" fillId="7" borderId="0" xfId="0" applyNumberFormat="1" applyFont="1" applyFill="1" applyAlignment="1">
      <alignment horizontal="center" vertical="center"/>
    </xf>
    <xf numFmtId="0" fontId="0" fillId="0" borderId="0" xfId="0" applyFill="1" applyAlignment="1">
      <alignment horizontal="center"/>
    </xf>
    <xf numFmtId="0" fontId="19" fillId="0" borderId="0" xfId="0" applyFont="1" applyFill="1" applyAlignment="1">
      <alignment horizontal="center"/>
    </xf>
    <xf numFmtId="0" fontId="18" fillId="0" borderId="0" xfId="0" applyFont="1" applyFill="1"/>
    <xf numFmtId="0" fontId="34" fillId="0" borderId="1" xfId="0" applyFont="1" applyBorder="1"/>
    <xf numFmtId="0" fontId="34" fillId="9" borderId="1" xfId="0" applyFont="1" applyFill="1" applyBorder="1"/>
    <xf numFmtId="0" fontId="48" fillId="0" borderId="0" xfId="0" applyFont="1" applyAlignment="1">
      <alignment vertical="center" wrapText="1"/>
    </xf>
    <xf numFmtId="0" fontId="15" fillId="0" borderId="0" xfId="0" applyFont="1" applyAlignment="1">
      <alignment horizontal="left" vertical="center" wrapText="1"/>
    </xf>
    <xf numFmtId="0" fontId="13" fillId="0" borderId="0" xfId="0" applyFont="1"/>
    <xf numFmtId="0" fontId="43" fillId="0" borderId="0" xfId="0" applyFont="1" applyAlignment="1">
      <alignment horizontal="left" vertical="center" wrapText="1"/>
    </xf>
    <xf numFmtId="0" fontId="43" fillId="0" borderId="0" xfId="0" applyFont="1" applyFill="1" applyAlignment="1">
      <alignment horizontal="left" vertical="center" wrapText="1"/>
    </xf>
    <xf numFmtId="0" fontId="42" fillId="0" borderId="0" xfId="0" applyFont="1" applyAlignment="1">
      <alignment horizontal="left" vertical="center" wrapText="1"/>
    </xf>
    <xf numFmtId="0" fontId="29" fillId="9" borderId="0" xfId="0" applyFont="1" applyFill="1" applyAlignment="1">
      <alignment vertical="center"/>
    </xf>
    <xf numFmtId="0" fontId="49" fillId="4" borderId="0" xfId="0" applyFont="1" applyFill="1" applyAlignment="1">
      <alignment horizontal="center" vertical="center" wrapText="1"/>
    </xf>
    <xf numFmtId="0" fontId="49" fillId="0" borderId="0" xfId="0" applyFont="1" applyAlignment="1">
      <alignment horizontal="center" vertical="center" wrapText="1"/>
    </xf>
    <xf numFmtId="3" fontId="49" fillId="0" borderId="0" xfId="0" applyNumberFormat="1" applyFont="1" applyAlignment="1">
      <alignment horizontal="center" vertical="center" wrapText="1"/>
    </xf>
    <xf numFmtId="2" fontId="49" fillId="0" borderId="0" xfId="0" applyNumberFormat="1" applyFont="1" applyAlignment="1">
      <alignment horizontal="center" vertical="center" wrapText="1"/>
    </xf>
    <xf numFmtId="0" fontId="13" fillId="0" borderId="0" xfId="0" applyFont="1" applyAlignment="1">
      <alignment horizontal="center" vertical="center" wrapText="1"/>
    </xf>
    <xf numFmtId="2" fontId="49" fillId="0" borderId="0" xfId="0" applyNumberFormat="1" applyFont="1" applyFill="1" applyAlignment="1">
      <alignment horizontal="center" vertical="center" wrapText="1"/>
    </xf>
    <xf numFmtId="3" fontId="49" fillId="4" borderId="0" xfId="0" applyNumberFormat="1" applyFont="1" applyFill="1" applyAlignment="1">
      <alignment horizontal="center" vertical="center" wrapText="1"/>
    </xf>
    <xf numFmtId="2" fontId="49" fillId="4" borderId="0" xfId="0" applyNumberFormat="1" applyFont="1" applyFill="1" applyAlignment="1">
      <alignment horizontal="center" vertical="center" wrapText="1"/>
    </xf>
    <xf numFmtId="10" fontId="5" fillId="4" borderId="0" xfId="0" applyNumberFormat="1" applyFont="1" applyFill="1" applyAlignment="1">
      <alignment horizontal="center" vertical="center" wrapText="1"/>
    </xf>
    <xf numFmtId="3" fontId="49" fillId="0" borderId="0" xfId="0" applyNumberFormat="1" applyFont="1" applyFill="1" applyAlignment="1">
      <alignment horizontal="center" vertical="center" wrapText="1"/>
    </xf>
    <xf numFmtId="3" fontId="49" fillId="0" borderId="0" xfId="0" applyNumberFormat="1" applyFont="1" applyAlignment="1">
      <alignment horizontal="center" vertical="center"/>
    </xf>
    <xf numFmtId="0" fontId="49" fillId="0" borderId="0" xfId="0" applyFont="1" applyFill="1" applyAlignment="1">
      <alignment horizontal="center" vertical="center" wrapText="1"/>
    </xf>
    <xf numFmtId="10" fontId="5" fillId="0" borderId="0" xfId="0" applyNumberFormat="1" applyFont="1" applyFill="1" applyAlignment="1">
      <alignment horizontal="center" vertical="center" wrapText="1"/>
    </xf>
    <xf numFmtId="3" fontId="13" fillId="0" borderId="0" xfId="0" applyNumberFormat="1" applyFont="1" applyAlignment="1">
      <alignment horizontal="center" vertical="center" wrapText="1"/>
    </xf>
    <xf numFmtId="4" fontId="49" fillId="0" borderId="0" xfId="0" applyNumberFormat="1" applyFont="1" applyAlignment="1">
      <alignment horizontal="center" vertical="center" wrapText="1"/>
    </xf>
    <xf numFmtId="0" fontId="6" fillId="7" borderId="0" xfId="0" applyFont="1" applyFill="1" applyAlignment="1">
      <alignment horizontal="center" vertical="center" wrapText="1"/>
    </xf>
    <xf numFmtId="2" fontId="6" fillId="7" borderId="0" xfId="0" applyNumberFormat="1" applyFont="1" applyFill="1" applyAlignment="1">
      <alignment horizontal="center" vertical="center" wrapText="1"/>
    </xf>
    <xf numFmtId="0" fontId="13" fillId="2" borderId="0" xfId="0" applyFont="1" applyFill="1" applyAlignment="1">
      <alignment horizontal="center" vertical="center" wrapText="1"/>
    </xf>
    <xf numFmtId="3" fontId="13" fillId="2" borderId="0" xfId="0" applyNumberFormat="1" applyFont="1" applyFill="1" applyAlignment="1">
      <alignment horizontal="center" vertical="center" wrapText="1"/>
    </xf>
    <xf numFmtId="164" fontId="13" fillId="2" borderId="0" xfId="0" applyNumberFormat="1" applyFont="1" applyFill="1" applyAlignment="1">
      <alignment horizontal="center" vertical="center" wrapText="1"/>
    </xf>
    <xf numFmtId="3" fontId="50" fillId="0" borderId="0" xfId="0" applyNumberFormat="1" applyFont="1" applyAlignment="1">
      <alignment horizontal="center" vertical="center"/>
    </xf>
    <xf numFmtId="0" fontId="50" fillId="0" borderId="0" xfId="0" applyFont="1" applyAlignment="1">
      <alignment horizontal="center" vertical="center"/>
    </xf>
    <xf numFmtId="0" fontId="13" fillId="0" borderId="0" xfId="0" applyFont="1" applyFill="1" applyAlignment="1">
      <alignment horizontal="center" vertical="center" wrapText="1"/>
    </xf>
    <xf numFmtId="164" fontId="49" fillId="0" borderId="0" xfId="0" applyNumberFormat="1" applyFont="1" applyAlignment="1">
      <alignment horizontal="center" vertical="center" wrapText="1"/>
    </xf>
    <xf numFmtId="164" fontId="49" fillId="4" borderId="0" xfId="0" applyNumberFormat="1" applyFont="1" applyFill="1" applyAlignment="1">
      <alignment horizontal="center" vertical="center" wrapText="1"/>
    </xf>
    <xf numFmtId="0" fontId="49" fillId="9" borderId="0" xfId="0" applyFont="1" applyFill="1" applyAlignment="1">
      <alignment horizontal="center" vertical="center" wrapText="1"/>
    </xf>
    <xf numFmtId="3" fontId="49" fillId="9" borderId="0" xfId="0" applyNumberFormat="1" applyFont="1" applyFill="1" applyAlignment="1">
      <alignment horizontal="center" vertical="center" wrapText="1"/>
    </xf>
    <xf numFmtId="164" fontId="49" fillId="9" borderId="0" xfId="0" applyNumberFormat="1" applyFont="1" applyFill="1" applyAlignment="1">
      <alignment horizontal="center" vertical="center" wrapText="1"/>
    </xf>
    <xf numFmtId="0" fontId="13" fillId="9" borderId="0" xfId="0" applyFont="1" applyFill="1" applyAlignment="1">
      <alignment wrapText="1"/>
    </xf>
    <xf numFmtId="164" fontId="49" fillId="0" borderId="0" xfId="0" applyNumberFormat="1" applyFont="1" applyFill="1" applyAlignment="1">
      <alignment horizontal="center" vertical="center" wrapText="1"/>
    </xf>
    <xf numFmtId="0" fontId="49" fillId="0" borderId="0" xfId="0" applyFont="1" applyAlignment="1">
      <alignment horizontal="center" vertical="center"/>
    </xf>
    <xf numFmtId="0" fontId="49" fillId="0" borderId="0" xfId="0" applyFont="1" applyBorder="1" applyAlignment="1">
      <alignment horizontal="center" vertical="center" wrapText="1"/>
    </xf>
    <xf numFmtId="4" fontId="49" fillId="4" borderId="0" xfId="0" applyNumberFormat="1" applyFont="1" applyFill="1" applyAlignment="1">
      <alignment horizontal="center" vertical="center" wrapText="1"/>
    </xf>
    <xf numFmtId="4" fontId="49" fillId="0" borderId="0" xfId="0" applyNumberFormat="1" applyFont="1" applyFill="1" applyAlignment="1">
      <alignment horizontal="center" vertical="center" wrapText="1"/>
    </xf>
    <xf numFmtId="167" fontId="13" fillId="2" borderId="0" xfId="0" applyNumberFormat="1" applyFont="1" applyFill="1" applyAlignment="1">
      <alignment horizontal="center" vertical="center" wrapText="1"/>
    </xf>
    <xf numFmtId="167" fontId="49" fillId="0" borderId="0" xfId="0" applyNumberFormat="1" applyFont="1" applyFill="1" applyAlignment="1">
      <alignment horizontal="center" vertical="center" wrapText="1"/>
    </xf>
    <xf numFmtId="0" fontId="49" fillId="9" borderId="1" xfId="0" applyFont="1" applyFill="1" applyBorder="1" applyAlignment="1">
      <alignment horizontal="center" vertical="center" wrapText="1"/>
    </xf>
    <xf numFmtId="3" fontId="49" fillId="9" borderId="1" xfId="0" applyNumberFormat="1" applyFont="1" applyFill="1" applyBorder="1" applyAlignment="1">
      <alignment horizontal="center" vertical="center" wrapText="1"/>
    </xf>
    <xf numFmtId="2" fontId="49" fillId="9" borderId="1" xfId="0" applyNumberFormat="1" applyFont="1" applyFill="1" applyBorder="1" applyAlignment="1">
      <alignment horizontal="center" vertical="center" wrapText="1"/>
    </xf>
    <xf numFmtId="0" fontId="13" fillId="9" borderId="1" xfId="0" applyFont="1" applyFill="1" applyBorder="1" applyAlignment="1">
      <alignment horizontal="center" vertical="center" wrapText="1"/>
    </xf>
    <xf numFmtId="0" fontId="49" fillId="4" borderId="0" xfId="0" applyFont="1" applyFill="1" applyAlignment="1">
      <alignment horizontal="center" vertical="center"/>
    </xf>
    <xf numFmtId="3" fontId="49" fillId="4" borderId="0" xfId="0" applyNumberFormat="1" applyFont="1" applyFill="1" applyAlignment="1">
      <alignment horizontal="center" vertical="center"/>
    </xf>
    <xf numFmtId="167" fontId="49" fillId="4" borderId="0" xfId="0" applyNumberFormat="1" applyFont="1" applyFill="1" applyAlignment="1">
      <alignment horizontal="center" vertical="center"/>
    </xf>
    <xf numFmtId="10" fontId="5" fillId="4" borderId="0" xfId="0" applyNumberFormat="1" applyFont="1" applyFill="1" applyAlignment="1">
      <alignment horizontal="center" vertical="center"/>
    </xf>
    <xf numFmtId="0" fontId="13" fillId="0" borderId="0" xfId="0" applyFont="1" applyAlignment="1">
      <alignment horizontal="center" vertical="center"/>
    </xf>
    <xf numFmtId="10" fontId="5" fillId="0" borderId="0" xfId="0" applyNumberFormat="1" applyFont="1" applyFill="1" applyAlignment="1">
      <alignment horizontal="center" vertical="center"/>
    </xf>
    <xf numFmtId="3" fontId="6" fillId="4" borderId="0" xfId="0" applyNumberFormat="1" applyFont="1" applyFill="1" applyAlignment="1">
      <alignment horizontal="center" vertical="center" wrapText="1"/>
    </xf>
    <xf numFmtId="4" fontId="6" fillId="4" borderId="0" xfId="0" applyNumberFormat="1" applyFont="1" applyFill="1" applyAlignment="1">
      <alignment horizontal="center" vertical="center" wrapText="1"/>
    </xf>
    <xf numFmtId="0" fontId="13" fillId="4" borderId="0" xfId="0" applyFont="1" applyFill="1" applyAlignment="1">
      <alignment horizontal="center" vertical="center" wrapText="1"/>
    </xf>
    <xf numFmtId="4" fontId="13" fillId="0" borderId="0" xfId="0" applyNumberFormat="1" applyFont="1" applyAlignment="1">
      <alignment horizontal="center" vertical="center" wrapText="1"/>
    </xf>
    <xf numFmtId="3" fontId="13" fillId="4" borderId="0" xfId="0" applyNumberFormat="1" applyFont="1" applyFill="1" applyAlignment="1">
      <alignment horizontal="center" vertical="center" wrapText="1"/>
    </xf>
    <xf numFmtId="4" fontId="13" fillId="4" borderId="0" xfId="0" applyNumberFormat="1" applyFont="1" applyFill="1" applyAlignment="1">
      <alignment horizontal="center" vertical="center" wrapText="1"/>
    </xf>
    <xf numFmtId="3" fontId="13" fillId="0" borderId="0" xfId="0" applyNumberFormat="1" applyFont="1" applyFill="1" applyAlignment="1">
      <alignment horizontal="center" vertical="center" wrapText="1"/>
    </xf>
    <xf numFmtId="0" fontId="13" fillId="4" borderId="0" xfId="0" applyFont="1" applyFill="1"/>
    <xf numFmtId="3" fontId="13" fillId="4" borderId="0" xfId="0" applyNumberFormat="1" applyFont="1" applyFill="1" applyAlignment="1">
      <alignment horizontal="center" vertical="center"/>
    </xf>
    <xf numFmtId="0" fontId="13" fillId="4" borderId="0" xfId="0" applyFont="1" applyFill="1" applyAlignment="1">
      <alignment horizontal="center" vertical="center"/>
    </xf>
    <xf numFmtId="0" fontId="5" fillId="7" borderId="0" xfId="0" applyFont="1" applyFill="1" applyAlignment="1">
      <alignment horizontal="center" vertical="center" wrapText="1"/>
    </xf>
    <xf numFmtId="0" fontId="49" fillId="0" borderId="0" xfId="0" applyFont="1" applyFill="1" applyAlignment="1">
      <alignment horizontal="center" vertical="center"/>
    </xf>
    <xf numFmtId="0" fontId="49" fillId="0" borderId="25"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1" xfId="0" applyFont="1" applyFill="1" applyBorder="1" applyAlignment="1">
      <alignment horizontal="center" vertical="center" wrapText="1"/>
    </xf>
    <xf numFmtId="3" fontId="49" fillId="0" borderId="1" xfId="0" applyNumberFormat="1" applyFont="1" applyFill="1" applyBorder="1" applyAlignment="1">
      <alignment horizontal="center" vertical="center" wrapText="1"/>
    </xf>
    <xf numFmtId="164" fontId="49"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49" fillId="9" borderId="25" xfId="0" applyFont="1" applyFill="1" applyBorder="1" applyAlignment="1">
      <alignment horizontal="center" vertical="center" wrapText="1"/>
    </xf>
    <xf numFmtId="164" fontId="49" fillId="9" borderId="1" xfId="0" applyNumberFormat="1" applyFont="1" applyFill="1" applyBorder="1" applyAlignment="1">
      <alignment horizontal="center" vertical="center" wrapText="1"/>
    </xf>
    <xf numFmtId="10" fontId="5" fillId="9" borderId="1" xfId="0" applyNumberFormat="1" applyFont="1" applyFill="1" applyBorder="1" applyAlignment="1">
      <alignment horizontal="center" vertical="center" wrapText="1"/>
    </xf>
    <xf numFmtId="0" fontId="49" fillId="9" borderId="1" xfId="0" applyFont="1" applyFill="1" applyBorder="1" applyAlignment="1">
      <alignment horizontal="center"/>
    </xf>
    <xf numFmtId="0" fontId="51" fillId="0" borderId="0" xfId="0" applyFont="1" applyAlignment="1">
      <alignment horizontal="center" vertical="center" wrapText="1"/>
    </xf>
    <xf numFmtId="0" fontId="49" fillId="4" borderId="0" xfId="0" applyFont="1" applyFill="1"/>
    <xf numFmtId="164" fontId="49" fillId="4" borderId="0" xfId="0" applyNumberFormat="1" applyFont="1" applyFill="1" applyAlignment="1">
      <alignment horizontal="center" vertical="center"/>
    </xf>
    <xf numFmtId="164" fontId="6" fillId="4" borderId="0" xfId="0" applyNumberFormat="1" applyFont="1" applyFill="1" applyAlignment="1">
      <alignment horizontal="center" vertical="center" wrapText="1"/>
    </xf>
    <xf numFmtId="0" fontId="49" fillId="7" borderId="0" xfId="0" applyFont="1" applyFill="1" applyAlignment="1">
      <alignment horizontal="center" vertical="center" wrapText="1"/>
    </xf>
    <xf numFmtId="0" fontId="49" fillId="7" borderId="0" xfId="0" applyFont="1" applyFill="1"/>
    <xf numFmtId="3" fontId="49" fillId="7" borderId="0" xfId="0" applyNumberFormat="1" applyFont="1" applyFill="1" applyAlignment="1">
      <alignment horizontal="center" vertical="center" wrapText="1"/>
    </xf>
    <xf numFmtId="0" fontId="49" fillId="9" borderId="26" xfId="0" applyFont="1" applyFill="1" applyBorder="1" applyAlignment="1">
      <alignment horizontal="center" vertical="center" wrapText="1"/>
    </xf>
    <xf numFmtId="0" fontId="49" fillId="9" borderId="27" xfId="0" applyFont="1" applyFill="1" applyBorder="1" applyAlignment="1">
      <alignment horizontal="center" vertical="center" wrapText="1"/>
    </xf>
    <xf numFmtId="3" fontId="49" fillId="9" borderId="27" xfId="0" applyNumberFormat="1" applyFont="1" applyFill="1" applyBorder="1" applyAlignment="1">
      <alignment horizontal="center" vertical="center" wrapText="1"/>
    </xf>
    <xf numFmtId="164" fontId="49" fillId="9" borderId="27" xfId="0" applyNumberFormat="1" applyFont="1" applyFill="1" applyBorder="1" applyAlignment="1">
      <alignment horizontal="center" vertical="center" wrapText="1"/>
    </xf>
    <xf numFmtId="0" fontId="13" fillId="9" borderId="27" xfId="0" applyFont="1" applyFill="1" applyBorder="1"/>
    <xf numFmtId="0" fontId="12" fillId="0" borderId="0" xfId="0" applyFont="1" applyAlignment="1">
      <alignment horizontal="center" vertical="center" wrapText="1"/>
    </xf>
    <xf numFmtId="0" fontId="52" fillId="0" borderId="28" xfId="0" applyFont="1" applyBorder="1" applyAlignment="1">
      <alignment vertical="top"/>
    </xf>
    <xf numFmtId="0" fontId="52" fillId="0" borderId="28" xfId="0" applyFont="1" applyBorder="1" applyAlignment="1">
      <alignment vertical="top" wrapText="1"/>
    </xf>
    <xf numFmtId="0" fontId="0" fillId="0" borderId="28" xfId="0" applyBorder="1" applyAlignment="1">
      <alignment vertical="center" wrapText="1"/>
    </xf>
    <xf numFmtId="0" fontId="0" fillId="0" borderId="28" xfId="0" applyBorder="1" applyAlignment="1">
      <alignment horizontal="center" vertical="center"/>
    </xf>
    <xf numFmtId="0" fontId="0" fillId="0" borderId="28" xfId="0" applyBorder="1" applyAlignment="1">
      <alignment horizontal="center" vertical="center" wrapText="1"/>
    </xf>
    <xf numFmtId="0" fontId="27" fillId="0" borderId="19" xfId="0" applyFont="1" applyBorder="1" applyAlignment="1">
      <alignment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horizontal="left" vertical="center"/>
    </xf>
    <xf numFmtId="0" fontId="30" fillId="0" borderId="0" xfId="0" applyFont="1" applyAlignment="1">
      <alignment horizontal="left" vertical="center" wrapText="1"/>
    </xf>
    <xf numFmtId="0" fontId="43" fillId="0" borderId="0" xfId="0" applyFont="1" applyAlignment="1">
      <alignment horizontal="left" vertical="center" wrapText="1"/>
    </xf>
    <xf numFmtId="0" fontId="38" fillId="0" borderId="0" xfId="0" applyFont="1" applyAlignment="1">
      <alignment horizontal="left" vertical="center" wrapText="1"/>
    </xf>
    <xf numFmtId="0" fontId="30" fillId="0" borderId="0" xfId="0" applyFont="1" applyAlignment="1">
      <alignment horizontal="left" vertical="center"/>
    </xf>
    <xf numFmtId="0" fontId="21" fillId="9" borderId="16" xfId="0" applyFont="1" applyFill="1" applyBorder="1" applyAlignment="1">
      <alignment horizontal="center" vertical="center" wrapText="1"/>
    </xf>
    <xf numFmtId="0" fontId="21" fillId="9" borderId="29"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2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2" fillId="9" borderId="16" xfId="0" applyFont="1" applyFill="1" applyBorder="1" applyAlignment="1">
      <alignment horizontal="center" vertical="center" wrapText="1"/>
    </xf>
    <xf numFmtId="0" fontId="22" fillId="9" borderId="2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29"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0" xfId="0" applyFont="1" applyBorder="1" applyAlignment="1">
      <alignment horizontal="center" vertical="center" wrapText="1"/>
    </xf>
    <xf numFmtId="0" fontId="0" fillId="0" borderId="0" xfId="0" applyFill="1" applyBorder="1" applyAlignment="1">
      <alignment horizontal="left" vertical="top" wrapText="1"/>
    </xf>
    <xf numFmtId="0" fontId="0" fillId="0" borderId="0" xfId="0" applyFill="1" applyBorder="1" applyAlignment="1">
      <alignment horizontal="left" vertical="center" wrapText="1"/>
    </xf>
    <xf numFmtId="0" fontId="0" fillId="0" borderId="28" xfId="0" applyBorder="1" applyAlignment="1">
      <alignment horizontal="center" vertical="center"/>
    </xf>
    <xf numFmtId="0" fontId="2" fillId="6" borderId="0" xfId="0" applyFont="1" applyFill="1" applyAlignment="1">
      <alignment horizontal="center" vertical="center" wrapText="1"/>
    </xf>
    <xf numFmtId="3" fontId="2" fillId="2"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0" fillId="0" borderId="0" xfId="0" applyAlignment="1">
      <alignment horizontal="center" vertical="center" wrapText="1"/>
    </xf>
    <xf numFmtId="0" fontId="2" fillId="4" borderId="0" xfId="0" applyFont="1" applyFill="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2" fillId="5" borderId="0" xfId="0" applyFont="1" applyFill="1" applyAlignment="1">
      <alignment horizontal="center" vertical="center" wrapText="1"/>
    </xf>
    <xf numFmtId="3" fontId="2" fillId="4" borderId="0" xfId="0" applyNumberFormat="1" applyFont="1" applyFill="1" applyAlignment="1">
      <alignment horizontal="center" vertical="center" wrapText="1"/>
    </xf>
  </cellXfs>
  <cellStyles count="1">
    <cellStyle name="Normal" xfId="0" builtinId="0"/>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lv-LV"/>
  <c:style val="40"/>
  <c:chart>
    <c:plotArea>
      <c:layout>
        <c:manualLayout>
          <c:layoutTarget val="inner"/>
          <c:xMode val="edge"/>
          <c:yMode val="edge"/>
          <c:x val="1.1527385631997591E-2"/>
          <c:y val="0.12022900763358779"/>
          <c:w val="0.61239236169986722"/>
          <c:h val="0.81106870229007921"/>
        </c:manualLayout>
      </c:layout>
      <c:pieChart>
        <c:varyColors val="1"/>
        <c:ser>
          <c:idx val="0"/>
          <c:order val="0"/>
          <c:explosion val="1"/>
          <c:dPt>
            <c:idx val="0"/>
          </c:dPt>
          <c:dPt>
            <c:idx val="1"/>
          </c:dPt>
          <c:dPt>
            <c:idx val="2"/>
          </c:dPt>
          <c:dPt>
            <c:idx val="3"/>
          </c:dPt>
          <c:dPt>
            <c:idx val="4"/>
          </c:dPt>
          <c:dPt>
            <c:idx val="5"/>
          </c:dPt>
          <c:dPt>
            <c:idx val="6"/>
          </c:dPt>
          <c:dPt>
            <c:idx val="7"/>
          </c:dPt>
          <c:dPt>
            <c:idx val="8"/>
          </c:dPt>
          <c:dPt>
            <c:idx val="9"/>
          </c:dPt>
          <c:dPt>
            <c:idx val="10"/>
          </c:dPt>
          <c:dLbls>
            <c:dLbl>
              <c:idx val="8"/>
              <c:layout>
                <c:manualLayout>
                  <c:x val="4.4833105955321036E-2"/>
                  <c:y val="0.22025403865823073"/>
                </c:manualLayout>
              </c:layout>
              <c:dLblPos val="bestFit"/>
              <c:showPercent val="1"/>
            </c:dLbl>
            <c:dLbl>
              <c:idx val="9"/>
              <c:layout>
                <c:manualLayout>
                  <c:x val="2.5685545087246357E-2"/>
                  <c:y val="0.19389722763200823"/>
                </c:manualLayout>
              </c:layout>
              <c:dLblPos val="bestFit"/>
              <c:showPercent val="1"/>
            </c:dLbl>
            <c:dLbl>
              <c:idx val="10"/>
              <c:layout>
                <c:manualLayout>
                  <c:x val="8.3724383548587807E-3"/>
                  <c:y val="0.15547758347027457"/>
                </c:manualLayout>
              </c:layout>
              <c:dLblPos val="bestFit"/>
              <c:showPercent val="1"/>
            </c:dLbl>
            <c:spPr>
              <a:noFill/>
              <a:ln w="25400">
                <a:noFill/>
              </a:ln>
            </c:spPr>
            <c:txPr>
              <a:bodyPr/>
              <a:lstStyle/>
              <a:p>
                <a:pPr>
                  <a:defRPr sz="1050"/>
                </a:pPr>
                <a:endParaRPr lang="lv-LV"/>
              </a:p>
            </c:txPr>
            <c:dLblPos val="ctr"/>
            <c:showPercent val="1"/>
          </c:dLbls>
          <c:cat>
            <c:strRef>
              <c:f>sum!$C$18:$C$28</c:f>
              <c:strCache>
                <c:ptCount val="11"/>
                <c:pt idx="0">
                  <c:v>Sociālā aizsardzība</c:v>
                </c:pt>
                <c:pt idx="1">
                  <c:v>Ar ārvalstu finanšu palīdzību saistīti izdevumi</c:v>
                </c:pt>
                <c:pt idx="2">
                  <c:v>Valsts parāda vadība, iemaksas ES un starptautiskajās institūcijās</c:v>
                </c:pt>
                <c:pt idx="3">
                  <c:v>Veselība</c:v>
                </c:pt>
                <c:pt idx="4">
                  <c:v>Izglītība un zinātne</c:v>
                </c:pt>
                <c:pt idx="5">
                  <c:v>Sabiedriskā kārtība, drošība un aizsardzība</c:v>
                </c:pt>
                <c:pt idx="6">
                  <c:v>Ekonomiskās darbības plānošana, atbalsts, subsīdijas, mērķdotācijas un atbalsts plānošanas reģioniem</c:v>
                </c:pt>
                <c:pt idx="7">
                  <c:v>Valsts pārvaldes padotības iestādes</c:v>
                </c:pt>
                <c:pt idx="8">
                  <c:v>"Neatkarīgās" iestādes</c:v>
                </c:pt>
                <c:pt idx="9">
                  <c:v>Kultūra, sports, atpūta</c:v>
                </c:pt>
                <c:pt idx="10">
                  <c:v>Politiku veidošana</c:v>
                </c:pt>
              </c:strCache>
            </c:strRef>
          </c:cat>
          <c:val>
            <c:numRef>
              <c:f>sum!$D$18:$D$28</c:f>
              <c:numCache>
                <c:formatCode>0</c:formatCode>
                <c:ptCount val="11"/>
                <c:pt idx="0">
                  <c:v>1603152173</c:v>
                </c:pt>
                <c:pt idx="1">
                  <c:v>994928661</c:v>
                </c:pt>
                <c:pt idx="2">
                  <c:v>410282735</c:v>
                </c:pt>
                <c:pt idx="3">
                  <c:v>399765893</c:v>
                </c:pt>
                <c:pt idx="4">
                  <c:v>372142704</c:v>
                </c:pt>
                <c:pt idx="5">
                  <c:v>284377682</c:v>
                </c:pt>
                <c:pt idx="6">
                  <c:v>175192226</c:v>
                </c:pt>
                <c:pt idx="7">
                  <c:v>178030317</c:v>
                </c:pt>
                <c:pt idx="8">
                  <c:v>85443510</c:v>
                </c:pt>
                <c:pt idx="9">
                  <c:v>79427203</c:v>
                </c:pt>
                <c:pt idx="10">
                  <c:v>44432063</c:v>
                </c:pt>
              </c:numCache>
            </c:numRef>
          </c:val>
        </c:ser>
        <c:firstSliceAng val="0"/>
      </c:pieChart>
      <c:spPr>
        <a:noFill/>
        <a:ln w="25400">
          <a:noFill/>
        </a:ln>
      </c:spPr>
    </c:plotArea>
    <c:legend>
      <c:legendPos val="r"/>
      <c:layout>
        <c:manualLayout>
          <c:xMode val="edge"/>
          <c:yMode val="edge"/>
          <c:x val="0.55394716096712193"/>
          <c:y val="3.7223736062742353E-2"/>
          <c:w val="0.42973735941006108"/>
          <c:h val="0.88945137749921199"/>
        </c:manualLayout>
      </c:layout>
      <c:spPr>
        <a:solidFill>
          <a:schemeClr val="lt1"/>
        </a:solidFill>
        <a:ln w="25400" cap="flat" cmpd="sng" algn="ctr">
          <a:solidFill>
            <a:schemeClr val="accent5"/>
          </a:solidFill>
          <a:prstDash val="solid"/>
        </a:ln>
        <a:effectLst/>
      </c:spPr>
      <c:txPr>
        <a:bodyPr/>
        <a:lstStyle/>
        <a:p>
          <a:pPr>
            <a:defRPr sz="800"/>
          </a:pPr>
          <a:endParaRPr lang="lv-LV"/>
        </a:p>
      </c:txPr>
    </c:legend>
    <c:plotVisOnly val="1"/>
    <c:dispBlanksAs val="zero"/>
  </c:chart>
  <c:spPr>
    <a:solidFill>
      <a:schemeClr val="lt1"/>
    </a:solidFill>
    <a:ln w="25400" cap="flat" cmpd="sng" algn="ctr">
      <a:solidFill>
        <a:schemeClr val="accent5"/>
      </a:solidFill>
      <a:prstDash val="solid"/>
    </a:ln>
    <a:effectLst/>
  </c:spPr>
  <c:txPr>
    <a:bodyPr/>
    <a:lstStyle/>
    <a:p>
      <a:pPr>
        <a:defRPr>
          <a:solidFill>
            <a:schemeClr val="dk1"/>
          </a:solidFill>
          <a:latin typeface="+mn-lt"/>
          <a:ea typeface="+mn-ea"/>
          <a:cs typeface="+mn-cs"/>
        </a:defRPr>
      </a:pPr>
      <a:endParaRPr lang="lv-LV"/>
    </a:p>
  </c:txPr>
  <c:printSettings>
    <c:headerFooter/>
    <c:pageMargins b="0.75000000000000322" l="0.70000000000000062" r="0.70000000000000062" t="0.750000000000003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graf!$C$28:$C$33</c:f>
              <c:strCache>
                <c:ptCount val="6"/>
                <c:pt idx="0">
                  <c:v>Energoefektivitātes politika, ekonomikas veicināšana, atbalsts biodegvielas ražošanas veicināšanai</c:v>
                </c:pt>
                <c:pt idx="1">
                  <c:v>Mērķdotācijas autoceļiem un to pārvaldīšana</c:v>
                </c:pt>
                <c:pt idx="2">
                  <c:v>Vispārējie ekonomiskie, komerciālie un nodarbinātības publiskie pakalpojumi</c:v>
                </c:pt>
                <c:pt idx="3">
                  <c:v>Dotācijas sabiedriskā transporta pārvadājumu organizēšana, zaudējumu segšanai un lidostai "Rīga"</c:v>
                </c:pt>
                <c:pt idx="4">
                  <c:v>Valsts atbalsts lauksaimniecībai un lauku attīstībai, lauksaimniecības risku fonds un citi atbalsta pasākumi mežu nozarē un zivsaimniecībā</c:v>
                </c:pt>
                <c:pt idx="5">
                  <c:v>Tūrisma attīstība, datordrošība, pasta darbība, pašvaldību un reģionu pārvaldes pakalpojumi</c:v>
                </c:pt>
              </c:strCache>
            </c:strRef>
          </c:cat>
          <c:val>
            <c:numRef>
              <c:f>graf!$D$28:$D$33</c:f>
              <c:numCache>
                <c:formatCode>#,##0</c:formatCode>
                <c:ptCount val="6"/>
                <c:pt idx="0">
                  <c:v>3617462</c:v>
                </c:pt>
                <c:pt idx="1">
                  <c:v>89675980</c:v>
                </c:pt>
                <c:pt idx="2">
                  <c:v>6409374</c:v>
                </c:pt>
                <c:pt idx="3">
                  <c:v>58580431</c:v>
                </c:pt>
                <c:pt idx="4">
                  <c:v>11206330</c:v>
                </c:pt>
                <c:pt idx="5">
                  <c:v>5702649</c:v>
                </c:pt>
              </c:numCache>
            </c:numRef>
          </c:val>
        </c:ser>
        <c:gapWidth val="20"/>
        <c:axId val="34828288"/>
        <c:axId val="34829824"/>
      </c:barChart>
      <c:catAx>
        <c:axId val="34828288"/>
        <c:scaling>
          <c:orientation val="minMax"/>
        </c:scaling>
        <c:axPos val="b"/>
        <c:numFmt formatCode="#,##0" sourceLinked="1"/>
        <c:tickLblPos val="low"/>
        <c:txPr>
          <a:bodyPr rot="-5400000" vert="horz"/>
          <a:lstStyle/>
          <a:p>
            <a:pPr>
              <a:defRPr/>
            </a:pPr>
            <a:endParaRPr lang="lv-LV"/>
          </a:p>
        </c:txPr>
        <c:crossAx val="34829824"/>
        <c:crosses val="autoZero"/>
        <c:auto val="1"/>
        <c:lblAlgn val="ctr"/>
        <c:lblOffset val="100"/>
      </c:catAx>
      <c:valAx>
        <c:axId val="34829824"/>
        <c:scaling>
          <c:orientation val="minMax"/>
        </c:scaling>
        <c:axPos val="l"/>
        <c:majorGridlines/>
        <c:numFmt formatCode="#,##0" sourceLinked="1"/>
        <c:tickLblPos val="nextTo"/>
        <c:crossAx val="34828288"/>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graf!$C$28:$C$33</c:f>
              <c:strCache>
                <c:ptCount val="6"/>
                <c:pt idx="0">
                  <c:v>Energoefektivitātes politika, ekonomikas veicināšana, atbalsts biodegvielas ražošanas veicināšanai</c:v>
                </c:pt>
                <c:pt idx="1">
                  <c:v>Mērķdotācijas autoceļiem un to pārvaldīšana</c:v>
                </c:pt>
                <c:pt idx="2">
                  <c:v>Vispārējie ekonomiskie, komerciālie un nodarbinātības publiskie pakalpojumi</c:v>
                </c:pt>
                <c:pt idx="3">
                  <c:v>Dotācijas sabiedriskā transporta pārvadājumu organizēšana, zaudējumu segšanai un lidostai "Rīga"</c:v>
                </c:pt>
                <c:pt idx="4">
                  <c:v>Valsts atbalsts lauksaimniecībai un lauku attīstībai, lauksaimniecības risku fonds un citi atbalsta pasākumi mežu nozarē un zivsaimniecībā</c:v>
                </c:pt>
                <c:pt idx="5">
                  <c:v>Tūrisma attīstība, datordrošība, pasta darbība, pašvaldību un reģionu pārvaldes pakalpojumi</c:v>
                </c:pt>
              </c:strCache>
            </c:strRef>
          </c:cat>
          <c:val>
            <c:numRef>
              <c:f>graf!$E$28:$E$33</c:f>
              <c:numCache>
                <c:formatCode>#,##0</c:formatCode>
                <c:ptCount val="6"/>
                <c:pt idx="0">
                  <c:v>-40188.438750000205</c:v>
                </c:pt>
                <c:pt idx="1">
                  <c:v>-4511460.5821249932</c:v>
                </c:pt>
                <c:pt idx="2">
                  <c:v>-360329.87550000008</c:v>
                </c:pt>
                <c:pt idx="3">
                  <c:v>-7645522.2449999973</c:v>
                </c:pt>
                <c:pt idx="4">
                  <c:v>-2095014.6400000006</c:v>
                </c:pt>
                <c:pt idx="5">
                  <c:v>-1383798.9916666672</c:v>
                </c:pt>
              </c:numCache>
            </c:numRef>
          </c:val>
        </c:ser>
        <c:gapWidth val="20"/>
        <c:axId val="34857344"/>
        <c:axId val="34858880"/>
      </c:barChart>
      <c:catAx>
        <c:axId val="34857344"/>
        <c:scaling>
          <c:orientation val="minMax"/>
        </c:scaling>
        <c:axPos val="b"/>
        <c:numFmt formatCode="#,##0" sourceLinked="1"/>
        <c:tickLblPos val="low"/>
        <c:txPr>
          <a:bodyPr rot="-5400000" vert="horz"/>
          <a:lstStyle/>
          <a:p>
            <a:pPr>
              <a:defRPr/>
            </a:pPr>
            <a:endParaRPr lang="lv-LV"/>
          </a:p>
        </c:txPr>
        <c:crossAx val="34858880"/>
        <c:crosses val="autoZero"/>
        <c:auto val="1"/>
        <c:lblAlgn val="ctr"/>
        <c:lblOffset val="100"/>
      </c:catAx>
      <c:valAx>
        <c:axId val="34858880"/>
        <c:scaling>
          <c:orientation val="minMax"/>
        </c:scaling>
        <c:axPos val="l"/>
        <c:majorGridlines/>
        <c:numFmt formatCode="#,##0" sourceLinked="1"/>
        <c:tickLblPos val="nextTo"/>
        <c:crossAx val="34857344"/>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lv-LV"/>
  <c:chart>
    <c:title>
      <c:spPr>
        <a:noFill/>
        <a:ln w="25400">
          <a:noFill/>
        </a:ln>
      </c:spPr>
    </c:title>
    <c:plotArea>
      <c:layout/>
      <c:barChart>
        <c:barDir val="col"/>
        <c:grouping val="clustered"/>
        <c:ser>
          <c:idx val="0"/>
          <c:order val="0"/>
          <c:tx>
            <c:strRef>
              <c:f>graf!$B$28</c:f>
              <c:strCache>
                <c:ptCount val="1"/>
                <c:pt idx="0">
                  <c:v>0.4 - grupa: Ekonomiskās darbības plānošana, atbalsts, subsīdijas, mērķdotācijas un atbalsts plānošanas reģioniem</c:v>
                </c:pt>
              </c:strCache>
            </c:strRef>
          </c:tx>
          <c:dLbls>
            <c:spPr>
              <a:noFill/>
              <a:ln w="25400">
                <a:noFill/>
              </a:ln>
            </c:spPr>
            <c:txPr>
              <a:bodyPr rot="-5400000" vert="horz"/>
              <a:lstStyle/>
              <a:p>
                <a:pPr>
                  <a:defRPr/>
                </a:pPr>
                <a:endParaRPr lang="lv-LV"/>
              </a:p>
            </c:txPr>
            <c:showVal val="1"/>
          </c:dLbls>
          <c:cat>
            <c:strRef>
              <c:f>graf!$C$28:$C$33</c:f>
              <c:strCache>
                <c:ptCount val="6"/>
                <c:pt idx="0">
                  <c:v>Energoefektivitātes politika, ekonomikas veicināšana, atbalsts biodegvielas ražošanas veicināšanai</c:v>
                </c:pt>
                <c:pt idx="1">
                  <c:v>Mērķdotācijas autoceļiem un to pārvaldīšana</c:v>
                </c:pt>
                <c:pt idx="2">
                  <c:v>Vispārējie ekonomiskie, komerciālie un nodarbinātības publiskie pakalpojumi</c:v>
                </c:pt>
                <c:pt idx="3">
                  <c:v>Dotācijas sabiedriskā transporta pārvadājumu organizēšana, zaudējumu segšanai un lidostai "Rīga"</c:v>
                </c:pt>
                <c:pt idx="4">
                  <c:v>Valsts atbalsts lauksaimniecībai un lauku attīstībai, lauksaimniecības risku fonds un citi atbalsta pasākumi mežu nozarē un zivsaimniecībā</c:v>
                </c:pt>
                <c:pt idx="5">
                  <c:v>Tūrisma attīstība, datordrošība, pasta darbība, pašvaldību un reģionu pārvaldes pakalpojumi</c:v>
                </c:pt>
              </c:strCache>
            </c:strRef>
          </c:cat>
          <c:val>
            <c:numRef>
              <c:f>graf!$F$28:$F$33</c:f>
              <c:numCache>
                <c:formatCode>0.00%</c:formatCode>
                <c:ptCount val="6"/>
                <c:pt idx="0">
                  <c:v>1.1109567633329709E-2</c:v>
                </c:pt>
                <c:pt idx="1">
                  <c:v>5.0308461442238994E-2</c:v>
                </c:pt>
                <c:pt idx="2">
                  <c:v>5.6219199488124705E-2</c:v>
                </c:pt>
                <c:pt idx="3">
                  <c:v>0.1305132467359279</c:v>
                </c:pt>
                <c:pt idx="4">
                  <c:v>0.18694921887897287</c:v>
                </c:pt>
                <c:pt idx="5">
                  <c:v>0.24265898035573774</c:v>
                </c:pt>
              </c:numCache>
            </c:numRef>
          </c:val>
        </c:ser>
        <c:gapWidth val="20"/>
        <c:axId val="34952320"/>
        <c:axId val="34953856"/>
      </c:barChart>
      <c:catAx>
        <c:axId val="34952320"/>
        <c:scaling>
          <c:orientation val="minMax"/>
        </c:scaling>
        <c:axPos val="b"/>
        <c:numFmt formatCode="#,##0" sourceLinked="1"/>
        <c:tickLblPos val="low"/>
        <c:txPr>
          <a:bodyPr rot="-5400000" vert="horz"/>
          <a:lstStyle/>
          <a:p>
            <a:pPr>
              <a:defRPr/>
            </a:pPr>
            <a:endParaRPr lang="lv-LV"/>
          </a:p>
        </c:txPr>
        <c:crossAx val="34953856"/>
        <c:crosses val="autoZero"/>
        <c:auto val="1"/>
        <c:lblAlgn val="ctr"/>
        <c:lblOffset val="100"/>
      </c:catAx>
      <c:valAx>
        <c:axId val="34953856"/>
        <c:scaling>
          <c:orientation val="minMax"/>
        </c:scaling>
        <c:axPos val="l"/>
        <c:majorGridlines/>
        <c:numFmt formatCode="0%" sourceLinked="0"/>
        <c:tickLblPos val="nextTo"/>
        <c:crossAx val="34952320"/>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graf!$C$34:$C$42</c:f>
              <c:strCache>
                <c:ptCount val="9"/>
                <c:pt idx="0">
                  <c:v>Maksas par veselības aprūpes pakalpojumiem ko sniedz ārstniecības iestādes</c:v>
                </c:pt>
                <c:pt idx="1">
                  <c:v>Sociālās drošības tīkla pasākumi</c:v>
                </c:pt>
                <c:pt idx="2">
                  <c:v>Neatliekamā medicīnas palīdzība</c:v>
                </c:pt>
                <c:pt idx="3">
                  <c:v>Sabiedrības veselības dienestu pakalpojumi</c:v>
                </c:pt>
                <c:pt idx="4">
                  <c:v>Medikamentu un materiālu iegāde, KF militāro pensionāru aprūpe, ē-veselība un interešu izglītība</c:v>
                </c:pt>
                <c:pt idx="5">
                  <c:v>Veselības aprūpe amatpersonām ar speciālajām dienesta pakāpēm</c:v>
                </c:pt>
                <c:pt idx="6">
                  <c:v>Infekcijas slimību specifiskā diagnostika, ārstēšana un profilakse</c:v>
                </c:pt>
                <c:pt idx="7">
                  <c:v>Kompensējamie un retie medikamenti</c:v>
                </c:pt>
                <c:pt idx="8">
                  <c:v>Sporta medicīnas nodrošināšana</c:v>
                </c:pt>
              </c:strCache>
            </c:strRef>
          </c:cat>
          <c:val>
            <c:numRef>
              <c:f>graf!$D$34:$D$42</c:f>
              <c:numCache>
                <c:formatCode>#,##0</c:formatCode>
                <c:ptCount val="9"/>
                <c:pt idx="0">
                  <c:v>238111489</c:v>
                </c:pt>
                <c:pt idx="1">
                  <c:v>30310711</c:v>
                </c:pt>
                <c:pt idx="2">
                  <c:v>24024293</c:v>
                </c:pt>
                <c:pt idx="3">
                  <c:v>6447991</c:v>
                </c:pt>
                <c:pt idx="4">
                  <c:v>10195934</c:v>
                </c:pt>
                <c:pt idx="5">
                  <c:v>828330</c:v>
                </c:pt>
                <c:pt idx="6">
                  <c:v>16807542</c:v>
                </c:pt>
                <c:pt idx="7">
                  <c:v>72349163</c:v>
                </c:pt>
                <c:pt idx="8">
                  <c:v>690440</c:v>
                </c:pt>
              </c:numCache>
            </c:numRef>
          </c:val>
        </c:ser>
        <c:gapWidth val="20"/>
        <c:axId val="34985856"/>
        <c:axId val="34987392"/>
      </c:barChart>
      <c:catAx>
        <c:axId val="34985856"/>
        <c:scaling>
          <c:orientation val="minMax"/>
        </c:scaling>
        <c:axPos val="b"/>
        <c:numFmt formatCode="#,##0" sourceLinked="1"/>
        <c:tickLblPos val="low"/>
        <c:txPr>
          <a:bodyPr rot="-5400000" vert="horz"/>
          <a:lstStyle/>
          <a:p>
            <a:pPr>
              <a:defRPr/>
            </a:pPr>
            <a:endParaRPr lang="lv-LV"/>
          </a:p>
        </c:txPr>
        <c:crossAx val="34987392"/>
        <c:crosses val="autoZero"/>
        <c:auto val="1"/>
        <c:lblAlgn val="ctr"/>
        <c:lblOffset val="100"/>
      </c:catAx>
      <c:valAx>
        <c:axId val="34987392"/>
        <c:scaling>
          <c:orientation val="minMax"/>
        </c:scaling>
        <c:axPos val="l"/>
        <c:majorGridlines/>
        <c:numFmt formatCode="#,##0" sourceLinked="1"/>
        <c:tickLblPos val="nextTo"/>
        <c:crossAx val="34985856"/>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graf!$C$34:$C$42</c:f>
              <c:strCache>
                <c:ptCount val="9"/>
                <c:pt idx="0">
                  <c:v>Maksas par veselības aprūpes pakalpojumiem ko sniedz ārstniecības iestādes</c:v>
                </c:pt>
                <c:pt idx="1">
                  <c:v>Sociālās drošības tīkla pasākumi</c:v>
                </c:pt>
                <c:pt idx="2">
                  <c:v>Neatliekamā medicīnas palīdzība</c:v>
                </c:pt>
                <c:pt idx="3">
                  <c:v>Sabiedrības veselības dienestu pakalpojumi</c:v>
                </c:pt>
                <c:pt idx="4">
                  <c:v>Medikamentu un materiālu iegāde, KF militāro pensionāru aprūpe, ē-veselība un interešu izglītība</c:v>
                </c:pt>
                <c:pt idx="5">
                  <c:v>Veselības aprūpe amatpersonām ar speciālajām dienesta pakāpēm</c:v>
                </c:pt>
                <c:pt idx="6">
                  <c:v>Infekcijas slimību specifiskā diagnostika, ārstēšana un profilakse</c:v>
                </c:pt>
                <c:pt idx="7">
                  <c:v>Kompensējamie un retie medikamenti</c:v>
                </c:pt>
                <c:pt idx="8">
                  <c:v>Sporta medicīnas nodrošināšana</c:v>
                </c:pt>
              </c:strCache>
            </c:strRef>
          </c:cat>
          <c:val>
            <c:numRef>
              <c:f>graf!$E$34:$E$42</c:f>
              <c:numCache>
                <c:formatCode>#,##0</c:formatCode>
                <c:ptCount val="9"/>
                <c:pt idx="0">
                  <c:v>0</c:v>
                </c:pt>
                <c:pt idx="1">
                  <c:v>0</c:v>
                </c:pt>
                <c:pt idx="2">
                  <c:v>-852001.45750000328</c:v>
                </c:pt>
                <c:pt idx="3">
                  <c:v>-241799.66249999963</c:v>
                </c:pt>
                <c:pt idx="4">
                  <c:v>-493707.58000000007</c:v>
                </c:pt>
                <c:pt idx="5">
                  <c:v>-77664.397499999963</c:v>
                </c:pt>
                <c:pt idx="6">
                  <c:v>-1680754.1999999993</c:v>
                </c:pt>
                <c:pt idx="7">
                  <c:v>-7466218.6612500027</c:v>
                </c:pt>
                <c:pt idx="8">
                  <c:v>-144992.40000000002</c:v>
                </c:pt>
              </c:numCache>
            </c:numRef>
          </c:val>
        </c:ser>
        <c:gapWidth val="20"/>
        <c:axId val="35035392"/>
        <c:axId val="35037184"/>
      </c:barChart>
      <c:catAx>
        <c:axId val="35035392"/>
        <c:scaling>
          <c:orientation val="minMax"/>
        </c:scaling>
        <c:axPos val="b"/>
        <c:numFmt formatCode="#,##0" sourceLinked="1"/>
        <c:tickLblPos val="low"/>
        <c:txPr>
          <a:bodyPr rot="-5400000" vert="horz"/>
          <a:lstStyle/>
          <a:p>
            <a:pPr>
              <a:defRPr/>
            </a:pPr>
            <a:endParaRPr lang="lv-LV"/>
          </a:p>
        </c:txPr>
        <c:crossAx val="35037184"/>
        <c:crosses val="autoZero"/>
        <c:auto val="1"/>
        <c:lblAlgn val="ctr"/>
        <c:lblOffset val="100"/>
      </c:catAx>
      <c:valAx>
        <c:axId val="35037184"/>
        <c:scaling>
          <c:orientation val="minMax"/>
        </c:scaling>
        <c:axPos val="l"/>
        <c:majorGridlines/>
        <c:numFmt formatCode="#,##0" sourceLinked="1"/>
        <c:tickLblPos val="nextTo"/>
        <c:crossAx val="35035392"/>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lv-LV"/>
  <c:chart>
    <c:title>
      <c:spPr>
        <a:noFill/>
        <a:ln w="25400">
          <a:noFill/>
        </a:ln>
      </c:spPr>
    </c:title>
    <c:plotArea>
      <c:layout/>
      <c:barChart>
        <c:barDir val="col"/>
        <c:grouping val="clustered"/>
        <c:ser>
          <c:idx val="0"/>
          <c:order val="0"/>
          <c:tx>
            <c:strRef>
              <c:f>graf!$B$34</c:f>
              <c:strCache>
                <c:ptCount val="1"/>
                <c:pt idx="0">
                  <c:v>Veselība</c:v>
                </c:pt>
              </c:strCache>
            </c:strRef>
          </c:tx>
          <c:dLbls>
            <c:spPr>
              <a:noFill/>
              <a:ln w="25400">
                <a:noFill/>
              </a:ln>
            </c:spPr>
            <c:txPr>
              <a:bodyPr rot="-5400000" vert="horz"/>
              <a:lstStyle/>
              <a:p>
                <a:pPr>
                  <a:defRPr/>
                </a:pPr>
                <a:endParaRPr lang="lv-LV"/>
              </a:p>
            </c:txPr>
            <c:showVal val="1"/>
          </c:dLbls>
          <c:cat>
            <c:strRef>
              <c:f>graf!$C$34:$C$42</c:f>
              <c:strCache>
                <c:ptCount val="9"/>
                <c:pt idx="0">
                  <c:v>Maksas par veselības aprūpes pakalpojumiem ko sniedz ārstniecības iestādes</c:v>
                </c:pt>
                <c:pt idx="1">
                  <c:v>Sociālās drošības tīkla pasākumi</c:v>
                </c:pt>
                <c:pt idx="2">
                  <c:v>Neatliekamā medicīnas palīdzība</c:v>
                </c:pt>
                <c:pt idx="3">
                  <c:v>Sabiedrības veselības dienestu pakalpojumi</c:v>
                </c:pt>
                <c:pt idx="4">
                  <c:v>Medikamentu un materiālu iegāde, KF militāro pensionāru aprūpe, ē-veselība un interešu izglītība</c:v>
                </c:pt>
                <c:pt idx="5">
                  <c:v>Veselības aprūpe amatpersonām ar speciālajām dienesta pakāpēm</c:v>
                </c:pt>
                <c:pt idx="6">
                  <c:v>Infekcijas slimību specifiskā diagnostika, ārstēšana un profilakse</c:v>
                </c:pt>
                <c:pt idx="7">
                  <c:v>Kompensējamie un retie medikamenti</c:v>
                </c:pt>
                <c:pt idx="8">
                  <c:v>Sporta medicīnas nodrošināšana</c:v>
                </c:pt>
              </c:strCache>
            </c:strRef>
          </c:cat>
          <c:val>
            <c:numRef>
              <c:f>graf!$F$34:$F$42</c:f>
              <c:numCache>
                <c:formatCode>0.00%</c:formatCode>
                <c:ptCount val="9"/>
                <c:pt idx="0">
                  <c:v>0</c:v>
                </c:pt>
                <c:pt idx="1">
                  <c:v>0</c:v>
                </c:pt>
                <c:pt idx="2">
                  <c:v>3.5464163607228816E-2</c:v>
                </c:pt>
                <c:pt idx="3">
                  <c:v>3.7499999999999978E-2</c:v>
                </c:pt>
                <c:pt idx="4">
                  <c:v>4.8422006262496375E-2</c:v>
                </c:pt>
                <c:pt idx="5">
                  <c:v>9.3760213320777885E-2</c:v>
                </c:pt>
                <c:pt idx="6">
                  <c:v>9.9999999999999978E-2</c:v>
                </c:pt>
                <c:pt idx="7">
                  <c:v>0.10319702884814308</c:v>
                </c:pt>
                <c:pt idx="8">
                  <c:v>0.21000000000000008</c:v>
                </c:pt>
              </c:numCache>
            </c:numRef>
          </c:val>
        </c:ser>
        <c:gapWidth val="20"/>
        <c:axId val="35052544"/>
        <c:axId val="35058432"/>
      </c:barChart>
      <c:catAx>
        <c:axId val="35052544"/>
        <c:scaling>
          <c:orientation val="minMax"/>
        </c:scaling>
        <c:axPos val="b"/>
        <c:numFmt formatCode="#,##0" sourceLinked="1"/>
        <c:tickLblPos val="low"/>
        <c:txPr>
          <a:bodyPr rot="-5400000" vert="horz"/>
          <a:lstStyle/>
          <a:p>
            <a:pPr>
              <a:defRPr/>
            </a:pPr>
            <a:endParaRPr lang="lv-LV"/>
          </a:p>
        </c:txPr>
        <c:crossAx val="35058432"/>
        <c:crosses val="autoZero"/>
        <c:auto val="1"/>
        <c:lblAlgn val="ctr"/>
        <c:lblOffset val="100"/>
      </c:catAx>
      <c:valAx>
        <c:axId val="35058432"/>
        <c:scaling>
          <c:orientation val="minMax"/>
        </c:scaling>
        <c:axPos val="l"/>
        <c:majorGridlines/>
        <c:numFmt formatCode="0%" sourceLinked="0"/>
        <c:tickLblPos val="nextTo"/>
        <c:crossAx val="35052544"/>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graf!$C$43:$C$49</c:f>
              <c:strCache>
                <c:ptCount val="7"/>
                <c:pt idx="0">
                  <c:v> Bibliotēkas </c:v>
                </c:pt>
                <c:pt idx="1">
                  <c:v>Muzeji un izstādes</c:v>
                </c:pt>
                <c:pt idx="2">
                  <c:v>Kultūras procesu veicināšana, pieminekļu aizsardzība un arhīvi </c:v>
                </c:pt>
                <c:pt idx="3">
                  <c:v>Teātri, izrādes, koncertdarbība</c:v>
                </c:pt>
                <c:pt idx="4">
                  <c:v>Sports</c:v>
                </c:pt>
                <c:pt idx="5">
                  <c:v>Biedrības un reliģiskās organizācijas</c:v>
                </c:pt>
                <c:pt idx="6">
                  <c:v>Filmu nozare</c:v>
                </c:pt>
              </c:strCache>
            </c:strRef>
          </c:cat>
          <c:val>
            <c:numRef>
              <c:f>graf!$D$43:$D$49</c:f>
              <c:numCache>
                <c:formatCode>#,##0</c:formatCode>
                <c:ptCount val="7"/>
                <c:pt idx="0">
                  <c:v>37375932</c:v>
                </c:pt>
                <c:pt idx="1">
                  <c:v>13429973</c:v>
                </c:pt>
                <c:pt idx="2">
                  <c:v>5375347</c:v>
                </c:pt>
                <c:pt idx="3">
                  <c:v>11248100</c:v>
                </c:pt>
                <c:pt idx="4">
                  <c:v>10802535</c:v>
                </c:pt>
                <c:pt idx="5">
                  <c:v>151306</c:v>
                </c:pt>
                <c:pt idx="6">
                  <c:v>1044010</c:v>
                </c:pt>
              </c:numCache>
            </c:numRef>
          </c:val>
        </c:ser>
        <c:gapWidth val="20"/>
        <c:axId val="35086336"/>
        <c:axId val="35087872"/>
      </c:barChart>
      <c:catAx>
        <c:axId val="35086336"/>
        <c:scaling>
          <c:orientation val="minMax"/>
        </c:scaling>
        <c:axPos val="b"/>
        <c:numFmt formatCode="General" sourceLinked="1"/>
        <c:tickLblPos val="low"/>
        <c:txPr>
          <a:bodyPr rot="-5400000" vert="horz"/>
          <a:lstStyle/>
          <a:p>
            <a:pPr>
              <a:defRPr sz="900"/>
            </a:pPr>
            <a:endParaRPr lang="lv-LV"/>
          </a:p>
        </c:txPr>
        <c:crossAx val="35087872"/>
        <c:crosses val="autoZero"/>
        <c:auto val="1"/>
        <c:lblAlgn val="ctr"/>
        <c:lblOffset val="100"/>
      </c:catAx>
      <c:valAx>
        <c:axId val="35087872"/>
        <c:scaling>
          <c:orientation val="minMax"/>
        </c:scaling>
        <c:axPos val="l"/>
        <c:majorGridlines/>
        <c:numFmt formatCode="#,##0" sourceLinked="1"/>
        <c:tickLblPos val="nextTo"/>
        <c:txPr>
          <a:bodyPr/>
          <a:lstStyle/>
          <a:p>
            <a:pPr>
              <a:defRPr sz="900"/>
            </a:pPr>
            <a:endParaRPr lang="lv-LV"/>
          </a:p>
        </c:txPr>
        <c:crossAx val="35086336"/>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graf!$C$50:$C$57</c:f>
              <c:strCache>
                <c:ptCount val="8"/>
                <c:pt idx="0">
                  <c:v>Pirmsskolas izglītība</c:v>
                </c:pt>
                <c:pt idx="1">
                  <c:v>Profesionālā izglītība</c:v>
                </c:pt>
                <c:pt idx="2">
                  <c:v>Vispārējā izglītība</c:v>
                </c:pt>
                <c:pt idx="3">
                  <c:v>Zinātniskās darbības nodrošināšana, pētījumu programmas, mežu resursu izpēte</c:v>
                </c:pt>
                <c:pt idx="4">
                  <c:v>Mērķdotācijas sporta izglītībai, kultūrizglītība, rezidentu apmācība</c:v>
                </c:pt>
                <c:pt idx="5">
                  <c:v>Augstākā izglītība</c:v>
                </c:pt>
                <c:pt idx="6">
                  <c:v>Koledžas</c:v>
                </c:pt>
                <c:pt idx="7">
                  <c:v>Starptautiskā sadarbība, jaunatnes politika, mācību satura pilnveide, dotācijas</c:v>
                </c:pt>
              </c:strCache>
            </c:strRef>
          </c:cat>
          <c:val>
            <c:numRef>
              <c:f>graf!$D$50:$D$57</c:f>
              <c:numCache>
                <c:formatCode>#,##0</c:formatCode>
                <c:ptCount val="8"/>
                <c:pt idx="0">
                  <c:v>12324000</c:v>
                </c:pt>
                <c:pt idx="1">
                  <c:v>49250120</c:v>
                </c:pt>
                <c:pt idx="2">
                  <c:v>209961038</c:v>
                </c:pt>
                <c:pt idx="3">
                  <c:v>17987876</c:v>
                </c:pt>
                <c:pt idx="4">
                  <c:v>16109204</c:v>
                </c:pt>
                <c:pt idx="5">
                  <c:v>59483254</c:v>
                </c:pt>
                <c:pt idx="6">
                  <c:v>5394240</c:v>
                </c:pt>
                <c:pt idx="7">
                  <c:v>1632972</c:v>
                </c:pt>
              </c:numCache>
            </c:numRef>
          </c:val>
        </c:ser>
        <c:gapWidth val="20"/>
        <c:axId val="35107200"/>
        <c:axId val="35108736"/>
      </c:barChart>
      <c:catAx>
        <c:axId val="35107200"/>
        <c:scaling>
          <c:orientation val="minMax"/>
        </c:scaling>
        <c:axPos val="b"/>
        <c:numFmt formatCode="General" sourceLinked="1"/>
        <c:tickLblPos val="low"/>
        <c:txPr>
          <a:bodyPr rot="-5400000" vert="horz"/>
          <a:lstStyle/>
          <a:p>
            <a:pPr>
              <a:defRPr/>
            </a:pPr>
            <a:endParaRPr lang="lv-LV"/>
          </a:p>
        </c:txPr>
        <c:crossAx val="35108736"/>
        <c:crosses val="autoZero"/>
        <c:auto val="1"/>
        <c:lblAlgn val="ctr"/>
        <c:lblOffset val="100"/>
      </c:catAx>
      <c:valAx>
        <c:axId val="35108736"/>
        <c:scaling>
          <c:orientation val="minMax"/>
        </c:scaling>
        <c:axPos val="l"/>
        <c:majorGridlines/>
        <c:numFmt formatCode="#,##0" sourceLinked="1"/>
        <c:tickLblPos val="nextTo"/>
        <c:crossAx val="35107200"/>
        <c:crosses val="autoZero"/>
        <c:crossBetween val="between"/>
      </c:valAx>
    </c:plotArea>
    <c:plotVisOnly val="1"/>
    <c:dispBlanksAs val="gap"/>
  </c:chart>
  <c:printSettings>
    <c:headerFooter/>
    <c:pageMargins b="0.75000000000000244" l="0.70000000000000062" r="0.70000000000000062" t="0.750000000000002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graf!$C$58:$C$64</c:f>
              <c:strCache>
                <c:ptCount val="7"/>
                <c:pt idx="0">
                  <c:v>Valsts pensijas</c:v>
                </c:pt>
                <c:pt idx="1">
                  <c:v>Darba aizsardzība, atbalsts sporta veterāniem, valsts budžeta transferts,</c:v>
                </c:pt>
                <c:pt idx="2">
                  <c:v>Izdienas pensijas</c:v>
                </c:pt>
                <c:pt idx="3">
                  <c:v>Atbalsts bezdarba gadījumā</c:v>
                </c:pt>
                <c:pt idx="4">
                  <c:v>Sociālā aizsardzība darba nespējas gadījumā</c:v>
                </c:pt>
                <c:pt idx="5">
                  <c:v>Atbalsts ģimenēm ar bērniem</c:v>
                </c:pt>
                <c:pt idx="6">
                  <c:v>Valsts sociālie pabalsti un GMI</c:v>
                </c:pt>
              </c:strCache>
            </c:strRef>
          </c:cat>
          <c:val>
            <c:numRef>
              <c:f>graf!$D$58:$D$64</c:f>
              <c:numCache>
                <c:formatCode>#,##0</c:formatCode>
                <c:ptCount val="7"/>
                <c:pt idx="0">
                  <c:v>1084546833</c:v>
                </c:pt>
                <c:pt idx="1">
                  <c:v>16727422</c:v>
                </c:pt>
                <c:pt idx="2">
                  <c:v>19504303</c:v>
                </c:pt>
                <c:pt idx="3">
                  <c:v>113454021</c:v>
                </c:pt>
                <c:pt idx="4">
                  <c:v>272081043</c:v>
                </c:pt>
                <c:pt idx="5">
                  <c:v>11249661</c:v>
                </c:pt>
                <c:pt idx="6">
                  <c:v>102954996</c:v>
                </c:pt>
              </c:numCache>
            </c:numRef>
          </c:val>
        </c:ser>
        <c:gapWidth val="20"/>
        <c:axId val="35136256"/>
        <c:axId val="35137792"/>
      </c:barChart>
      <c:catAx>
        <c:axId val="35136256"/>
        <c:scaling>
          <c:orientation val="minMax"/>
        </c:scaling>
        <c:axPos val="b"/>
        <c:numFmt formatCode="General" sourceLinked="1"/>
        <c:tickLblPos val="low"/>
        <c:txPr>
          <a:bodyPr rot="-5400000" vert="horz"/>
          <a:lstStyle/>
          <a:p>
            <a:pPr>
              <a:defRPr/>
            </a:pPr>
            <a:endParaRPr lang="lv-LV"/>
          </a:p>
        </c:txPr>
        <c:crossAx val="35137792"/>
        <c:crosses val="autoZero"/>
        <c:auto val="1"/>
        <c:lblAlgn val="ctr"/>
        <c:lblOffset val="100"/>
      </c:catAx>
      <c:valAx>
        <c:axId val="35137792"/>
        <c:scaling>
          <c:orientation val="minMax"/>
        </c:scaling>
        <c:axPos val="l"/>
        <c:majorGridlines/>
        <c:numFmt formatCode="#,##0" sourceLinked="1"/>
        <c:tickLblPos val="nextTo"/>
        <c:txPr>
          <a:bodyPr/>
          <a:lstStyle/>
          <a:p>
            <a:pPr>
              <a:defRPr sz="800"/>
            </a:pPr>
            <a:endParaRPr lang="lv-LV"/>
          </a:p>
        </c:txPr>
        <c:crossAx val="35136256"/>
        <c:crosses val="autoZero"/>
        <c:crossBetween val="between"/>
      </c:valAx>
    </c:plotArea>
    <c:plotVisOnly val="1"/>
    <c:dispBlanksAs val="gap"/>
  </c:chart>
  <c:printSettings>
    <c:headerFooter/>
    <c:pageMargins b="0.75000000000000244" l="0.70000000000000062" r="0.70000000000000062" t="0.750000000000002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graf!$C$65:$C$76</c:f>
              <c:strCache>
                <c:ptCount val="12"/>
                <c:pt idx="0">
                  <c:v>Ar Valsts kanceleju saistītas iestādes</c:v>
                </c:pt>
                <c:pt idx="1">
                  <c:v>Ar Ārlietu ministriju saistītās iestādes</c:v>
                </c:pt>
                <c:pt idx="2">
                  <c:v>Ar Finanšu ministriju saistītas iestādes</c:v>
                </c:pt>
                <c:pt idx="3">
                  <c:v>Ar Labklājības ministriju saistītas iestādes</c:v>
                </c:pt>
                <c:pt idx="4">
                  <c:v>Ar Ekonomikas ministriju saistītas iestādes</c:v>
                </c:pt>
                <c:pt idx="5">
                  <c:v>Ar Veselības ministriju saistītas iestādes</c:v>
                </c:pt>
                <c:pt idx="6">
                  <c:v>Ar Tieslietu ministriju saistītas iestādes</c:v>
                </c:pt>
                <c:pt idx="7">
                  <c:v> Ar Reģionālās un pašvaldību lietu ministriju saistītas iestādes</c:v>
                </c:pt>
                <c:pt idx="8">
                  <c:v>Ar Izglītības un zinātnes ministriju saistītas iestādes</c:v>
                </c:pt>
                <c:pt idx="9">
                  <c:v>Ar Zemkopības ministriju saistītas iestādes</c:v>
                </c:pt>
                <c:pt idx="10">
                  <c:v>Ar Vides ministriju saistītas iestādes</c:v>
                </c:pt>
                <c:pt idx="11">
                  <c:v>Ar Aizsardzības ministriju saistītās iestādes</c:v>
                </c:pt>
              </c:strCache>
            </c:strRef>
          </c:cat>
          <c:val>
            <c:numRef>
              <c:f>graf!$D$65:$D$76</c:f>
              <c:numCache>
                <c:formatCode>#,##0</c:formatCode>
                <c:ptCount val="12"/>
                <c:pt idx="0">
                  <c:v>100510</c:v>
                </c:pt>
                <c:pt idx="1">
                  <c:v>15282668</c:v>
                </c:pt>
                <c:pt idx="2">
                  <c:v>58307024</c:v>
                </c:pt>
                <c:pt idx="3">
                  <c:v>14109223</c:v>
                </c:pt>
                <c:pt idx="4">
                  <c:v>16956717</c:v>
                </c:pt>
                <c:pt idx="5">
                  <c:v>12543349</c:v>
                </c:pt>
                <c:pt idx="6">
                  <c:v>21303290</c:v>
                </c:pt>
                <c:pt idx="7">
                  <c:v>1134245</c:v>
                </c:pt>
                <c:pt idx="8">
                  <c:v>2601818</c:v>
                </c:pt>
                <c:pt idx="9">
                  <c:v>26079461</c:v>
                </c:pt>
                <c:pt idx="10">
                  <c:v>7710668</c:v>
                </c:pt>
                <c:pt idx="11">
                  <c:v>1901344</c:v>
                </c:pt>
              </c:numCache>
            </c:numRef>
          </c:val>
        </c:ser>
        <c:gapWidth val="20"/>
        <c:axId val="35173504"/>
        <c:axId val="35175040"/>
      </c:barChart>
      <c:catAx>
        <c:axId val="35173504"/>
        <c:scaling>
          <c:orientation val="minMax"/>
        </c:scaling>
        <c:axPos val="b"/>
        <c:numFmt formatCode="General" sourceLinked="1"/>
        <c:tickLblPos val="nextTo"/>
        <c:crossAx val="35175040"/>
        <c:crosses val="autoZero"/>
        <c:auto val="1"/>
        <c:lblAlgn val="ctr"/>
        <c:lblOffset val="100"/>
      </c:catAx>
      <c:valAx>
        <c:axId val="35175040"/>
        <c:scaling>
          <c:orientation val="minMax"/>
        </c:scaling>
        <c:axPos val="l"/>
        <c:majorGridlines/>
        <c:numFmt formatCode="#,##0" sourceLinked="1"/>
        <c:tickLblPos val="nextTo"/>
        <c:txPr>
          <a:bodyPr/>
          <a:lstStyle/>
          <a:p>
            <a:pPr>
              <a:defRPr sz="800"/>
            </a:pPr>
            <a:endParaRPr lang="lv-LV"/>
          </a:p>
        </c:txPr>
        <c:crossAx val="35173504"/>
        <c:crosses val="autoZero"/>
        <c:crossBetween val="between"/>
      </c:valAx>
    </c:plotArea>
    <c:plotVisOnly val="1"/>
    <c:dispBlanksAs val="gap"/>
  </c:chart>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lv-LV"/>
  <c:style val="40"/>
  <c:chart>
    <c:plotArea>
      <c:layout>
        <c:manualLayout>
          <c:layoutTarget val="inner"/>
          <c:xMode val="edge"/>
          <c:yMode val="edge"/>
          <c:x val="1.7315981393591678E-2"/>
          <c:y val="8.5264580957999728E-2"/>
          <c:w val="0.5953905823426805"/>
          <c:h val="0.79130895456964467"/>
        </c:manualLayout>
      </c:layout>
      <c:pieChart>
        <c:varyColors val="1"/>
        <c:ser>
          <c:idx val="0"/>
          <c:order val="0"/>
          <c:explosion val="8"/>
          <c:dPt>
            <c:idx val="0"/>
          </c:dPt>
          <c:dPt>
            <c:idx val="1"/>
          </c:dPt>
          <c:dPt>
            <c:idx val="2"/>
          </c:dPt>
          <c:dPt>
            <c:idx val="3"/>
          </c:dPt>
          <c:dPt>
            <c:idx val="4"/>
          </c:dPt>
          <c:dPt>
            <c:idx val="5"/>
          </c:dPt>
          <c:dPt>
            <c:idx val="6"/>
          </c:dPt>
          <c:dPt>
            <c:idx val="7"/>
          </c:dPt>
          <c:dPt>
            <c:idx val="8"/>
          </c:dPt>
          <c:dPt>
            <c:idx val="9"/>
          </c:dPt>
          <c:dPt>
            <c:idx val="10"/>
          </c:dPt>
          <c:dLbls>
            <c:dLbl>
              <c:idx val="0"/>
              <c:spPr>
                <a:noFill/>
                <a:ln w="25400">
                  <a:noFill/>
                </a:ln>
              </c:spPr>
              <c:txPr>
                <a:bodyPr/>
                <a:lstStyle/>
                <a:p>
                  <a:pPr>
                    <a:defRPr/>
                  </a:pPr>
                  <a:endParaRPr lang="lv-LV"/>
                </a:p>
              </c:txPr>
            </c:dLbl>
            <c:dLbl>
              <c:idx val="1"/>
              <c:spPr>
                <a:noFill/>
                <a:ln w="25400">
                  <a:noFill/>
                </a:ln>
              </c:spPr>
              <c:txPr>
                <a:bodyPr/>
                <a:lstStyle/>
                <a:p>
                  <a:pPr>
                    <a:defRPr/>
                  </a:pPr>
                  <a:endParaRPr lang="lv-LV"/>
                </a:p>
              </c:txPr>
            </c:dLbl>
            <c:dLbl>
              <c:idx val="2"/>
              <c:spPr>
                <a:noFill/>
                <a:ln w="25400">
                  <a:noFill/>
                </a:ln>
              </c:spPr>
              <c:txPr>
                <a:bodyPr/>
                <a:lstStyle/>
                <a:p>
                  <a:pPr>
                    <a:defRPr/>
                  </a:pPr>
                  <a:endParaRPr lang="lv-LV"/>
                </a:p>
              </c:txPr>
            </c:dLbl>
            <c:dLbl>
              <c:idx val="3"/>
              <c:spPr>
                <a:noFill/>
                <a:ln w="25400">
                  <a:noFill/>
                </a:ln>
              </c:spPr>
              <c:txPr>
                <a:bodyPr/>
                <a:lstStyle/>
                <a:p>
                  <a:pPr>
                    <a:defRPr/>
                  </a:pPr>
                  <a:endParaRPr lang="lv-LV"/>
                </a:p>
              </c:txPr>
            </c:dLbl>
            <c:dLbl>
              <c:idx val="4"/>
              <c:spPr>
                <a:noFill/>
                <a:ln w="25400">
                  <a:noFill/>
                </a:ln>
              </c:spPr>
              <c:txPr>
                <a:bodyPr/>
                <a:lstStyle/>
                <a:p>
                  <a:pPr>
                    <a:defRPr/>
                  </a:pPr>
                  <a:endParaRPr lang="lv-LV"/>
                </a:p>
              </c:txPr>
            </c:dLbl>
            <c:dLbl>
              <c:idx val="5"/>
              <c:spPr>
                <a:noFill/>
                <a:ln w="25400">
                  <a:noFill/>
                </a:ln>
              </c:spPr>
              <c:txPr>
                <a:bodyPr/>
                <a:lstStyle/>
                <a:p>
                  <a:pPr>
                    <a:defRPr/>
                  </a:pPr>
                  <a:endParaRPr lang="lv-LV"/>
                </a:p>
              </c:txPr>
            </c:dLbl>
            <c:dLbl>
              <c:idx val="6"/>
              <c:spPr>
                <a:noFill/>
                <a:ln w="25400">
                  <a:noFill/>
                </a:ln>
              </c:spPr>
              <c:txPr>
                <a:bodyPr/>
                <a:lstStyle/>
                <a:p>
                  <a:pPr>
                    <a:defRPr/>
                  </a:pPr>
                  <a:endParaRPr lang="lv-LV"/>
                </a:p>
              </c:txPr>
            </c:dLbl>
            <c:dLbl>
              <c:idx val="8"/>
              <c:spPr>
                <a:noFill/>
                <a:ln w="25400">
                  <a:noFill/>
                </a:ln>
              </c:spPr>
              <c:txPr>
                <a:bodyPr/>
                <a:lstStyle/>
                <a:p>
                  <a:pPr>
                    <a:defRPr/>
                  </a:pPr>
                  <a:endParaRPr lang="lv-LV"/>
                </a:p>
              </c:txPr>
            </c:dLbl>
            <c:dLbl>
              <c:idx val="9"/>
              <c:delete val="1"/>
            </c:dLbl>
            <c:dLbl>
              <c:idx val="10"/>
              <c:delete val="1"/>
            </c:dLbl>
            <c:spPr>
              <a:noFill/>
              <a:ln w="25400">
                <a:noFill/>
              </a:ln>
            </c:spPr>
            <c:dLblPos val="ctr"/>
            <c:showVal val="1"/>
          </c:dLbls>
          <c:cat>
            <c:strRef>
              <c:f>sum!$C$4:$C$14</c:f>
              <c:strCache>
                <c:ptCount val="11"/>
                <c:pt idx="0">
                  <c:v>Politiku veidošana un vispārējie valdības dienesti (Ministru kabinets, ministriju centrālie aparāti )</c:v>
                </c:pt>
                <c:pt idx="1">
                  <c:v>Sabiedriskā kārtība, drošība un aizsardzība</c:v>
                </c:pt>
                <c:pt idx="2">
                  <c:v>Ekonomiskās darbības plānošana, atbalsts, subsīdijas, mērķdotācijas un atbalsts plānošanas reģioniem</c:v>
                </c:pt>
                <c:pt idx="3">
                  <c:v>Veselība</c:v>
                </c:pt>
                <c:pt idx="4">
                  <c:v>Kultūra, sports, atpūta</c:v>
                </c:pt>
                <c:pt idx="5">
                  <c:v>Izglītība un zinātne</c:v>
                </c:pt>
                <c:pt idx="6">
                  <c:v>Sociālā aizsardzība</c:v>
                </c:pt>
                <c:pt idx="7">
                  <c:v>Valsts parāda vadība, iemaksas ES un starptautiskajās institūcijās</c:v>
                </c:pt>
                <c:pt idx="8">
                  <c:v>Valsts pārvaldes iestādes</c:v>
                </c:pt>
                <c:pt idx="9">
                  <c:v>Ar ārvalstu finanšu palīdzību saistīti izdevumi</c:v>
                </c:pt>
                <c:pt idx="10">
                  <c:v>Neatkarīgās iestādes</c:v>
                </c:pt>
              </c:strCache>
            </c:strRef>
          </c:cat>
          <c:val>
            <c:numRef>
              <c:f>sum!$K$4:$K$14</c:f>
              <c:numCache>
                <c:formatCode>#,##0</c:formatCode>
                <c:ptCount val="11"/>
                <c:pt idx="0">
                  <c:v>-3651859.2698333338</c:v>
                </c:pt>
                <c:pt idx="1">
                  <c:v>-17266522.880249977</c:v>
                </c:pt>
                <c:pt idx="2">
                  <c:v>-16036314.773041666</c:v>
                </c:pt>
                <c:pt idx="3">
                  <c:v>-10957138.358749986</c:v>
                </c:pt>
                <c:pt idx="4">
                  <c:v>-5678257.9848333299</c:v>
                </c:pt>
                <c:pt idx="5">
                  <c:v>-8751422.2119643092</c:v>
                </c:pt>
                <c:pt idx="6">
                  <c:v>-7754801.2125000954</c:v>
                </c:pt>
                <c:pt idx="7">
                  <c:v>0</c:v>
                </c:pt>
                <c:pt idx="8">
                  <c:v>-8507203.9559166729</c:v>
                </c:pt>
                <c:pt idx="9">
                  <c:v>0</c:v>
                </c:pt>
                <c:pt idx="10">
                  <c:v>0</c:v>
                </c:pt>
              </c:numCache>
            </c:numRef>
          </c:val>
        </c:ser>
        <c:firstSliceAng val="0"/>
      </c:pieChart>
      <c:spPr>
        <a:noFill/>
        <a:ln w="25400">
          <a:noFill/>
        </a:ln>
      </c:spPr>
    </c:plotArea>
    <c:legend>
      <c:legendPos val="r"/>
      <c:legendEntry>
        <c:idx val="9"/>
        <c:delete val="1"/>
      </c:legendEntry>
      <c:legendEntry>
        <c:idx val="10"/>
        <c:delete val="1"/>
      </c:legendEntry>
      <c:layout>
        <c:manualLayout>
          <c:xMode val="edge"/>
          <c:yMode val="edge"/>
          <c:x val="0.56453988742014227"/>
          <c:y val="1.5673152026417832E-2"/>
          <c:w val="0.4237640376308956"/>
          <c:h val="0.96389884962469674"/>
        </c:manualLayout>
      </c:layout>
      <c:spPr>
        <a:solidFill>
          <a:sysClr val="window" lastClr="FFFFFF"/>
        </a:solidFill>
        <a:ln w="25400" cap="flat" cmpd="sng" algn="ctr">
          <a:solidFill>
            <a:srgbClr val="4BACC6"/>
          </a:solidFill>
          <a:prstDash val="solid"/>
        </a:ln>
        <a:effectLst/>
      </c:spPr>
      <c:txPr>
        <a:bodyPr/>
        <a:lstStyle/>
        <a:p>
          <a:pPr>
            <a:defRPr sz="800">
              <a:solidFill>
                <a:sysClr val="windowText" lastClr="000000"/>
              </a:solidFill>
              <a:latin typeface="+mn-lt"/>
              <a:ea typeface="+mn-ea"/>
              <a:cs typeface="+mn-cs"/>
            </a:defRPr>
          </a:pPr>
          <a:endParaRPr lang="lv-LV"/>
        </a:p>
      </c:txPr>
    </c:legend>
    <c:plotVisOnly val="1"/>
    <c:dispBlanksAs val="zero"/>
  </c:chart>
  <c:spPr>
    <a:solidFill>
      <a:schemeClr val="lt1"/>
    </a:solidFill>
    <a:ln w="25400" cap="flat" cmpd="sng" algn="ctr">
      <a:solidFill>
        <a:schemeClr val="accent5"/>
      </a:solidFill>
      <a:prstDash val="solid"/>
    </a:ln>
    <a:effectLst/>
  </c:spPr>
  <c:txPr>
    <a:bodyPr/>
    <a:lstStyle/>
    <a:p>
      <a:pPr>
        <a:defRPr>
          <a:solidFill>
            <a:schemeClr val="dk1"/>
          </a:solidFill>
          <a:latin typeface="+mn-lt"/>
          <a:ea typeface="+mn-ea"/>
          <a:cs typeface="+mn-cs"/>
        </a:defRPr>
      </a:pPr>
      <a:endParaRPr lang="lv-LV"/>
    </a:p>
  </c:txPr>
  <c:printSettings>
    <c:headerFooter/>
    <c:pageMargins b="0.75000000000000333" l="0.70000000000000062" r="0.70000000000000062" t="0.750000000000003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graf!$C$43:$C$49</c:f>
              <c:strCache>
                <c:ptCount val="7"/>
                <c:pt idx="0">
                  <c:v> Bibliotēkas </c:v>
                </c:pt>
                <c:pt idx="1">
                  <c:v>Muzeji un izstādes</c:v>
                </c:pt>
                <c:pt idx="2">
                  <c:v>Kultūras procesu veicināšana, pieminekļu aizsardzība un arhīvi </c:v>
                </c:pt>
                <c:pt idx="3">
                  <c:v>Teātri, izrādes, koncertdarbība</c:v>
                </c:pt>
                <c:pt idx="4">
                  <c:v>Sports</c:v>
                </c:pt>
                <c:pt idx="5">
                  <c:v>Biedrības un reliģiskās organizācijas</c:v>
                </c:pt>
                <c:pt idx="6">
                  <c:v>Filmu nozare</c:v>
                </c:pt>
              </c:strCache>
            </c:strRef>
          </c:cat>
          <c:val>
            <c:numRef>
              <c:f>graf!$E$43:$E$49</c:f>
              <c:numCache>
                <c:formatCode>#,##0</c:formatCode>
                <c:ptCount val="7"/>
                <c:pt idx="0">
                  <c:v>-44372.390000000596</c:v>
                </c:pt>
                <c:pt idx="1">
                  <c:v>-981267.15499999747</c:v>
                </c:pt>
                <c:pt idx="2">
                  <c:v>-704174.22249999922</c:v>
                </c:pt>
                <c:pt idx="3">
                  <c:v>-1485374.875</c:v>
                </c:pt>
                <c:pt idx="4">
                  <c:v>-2114606.1235833317</c:v>
                </c:pt>
                <c:pt idx="5">
                  <c:v>-35260.218750000015</c:v>
                </c:pt>
                <c:pt idx="6">
                  <c:v>-313202.99999999988</c:v>
                </c:pt>
              </c:numCache>
            </c:numRef>
          </c:val>
        </c:ser>
        <c:gapWidth val="20"/>
        <c:axId val="35222656"/>
        <c:axId val="35224192"/>
      </c:barChart>
      <c:catAx>
        <c:axId val="35222656"/>
        <c:scaling>
          <c:orientation val="minMax"/>
        </c:scaling>
        <c:axPos val="b"/>
        <c:numFmt formatCode="General" sourceLinked="1"/>
        <c:tickLblPos val="low"/>
        <c:txPr>
          <a:bodyPr rot="-5400000" vert="horz"/>
          <a:lstStyle/>
          <a:p>
            <a:pPr>
              <a:defRPr/>
            </a:pPr>
            <a:endParaRPr lang="lv-LV"/>
          </a:p>
        </c:txPr>
        <c:crossAx val="35224192"/>
        <c:crosses val="autoZero"/>
        <c:auto val="1"/>
        <c:lblAlgn val="ctr"/>
        <c:lblOffset val="100"/>
      </c:catAx>
      <c:valAx>
        <c:axId val="35224192"/>
        <c:scaling>
          <c:orientation val="minMax"/>
        </c:scaling>
        <c:axPos val="l"/>
        <c:majorGridlines/>
        <c:numFmt formatCode="#,##0" sourceLinked="1"/>
        <c:tickLblPos val="nextTo"/>
        <c:crossAx val="35222656"/>
        <c:crosses val="autoZero"/>
        <c:crossBetween val="between"/>
      </c:valAx>
    </c:plotArea>
    <c:plotVisOnly val="1"/>
    <c:dispBlanksAs val="gap"/>
  </c:chart>
  <c:printSettings>
    <c:headerFooter/>
    <c:pageMargins b="0.75000000000000244" l="0.70000000000000062" r="0.70000000000000062" t="0.750000000000002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lv-LV"/>
  <c:chart>
    <c:title>
      <c:spPr>
        <a:noFill/>
        <a:ln w="25400">
          <a:noFill/>
        </a:ln>
      </c:spPr>
    </c:title>
    <c:plotArea>
      <c:layout/>
      <c:barChart>
        <c:barDir val="col"/>
        <c:grouping val="clustered"/>
        <c:ser>
          <c:idx val="0"/>
          <c:order val="0"/>
          <c:tx>
            <c:strRef>
              <c:f>graf!$B$43</c:f>
              <c:strCache>
                <c:ptCount val="1"/>
                <c:pt idx="0">
                  <c:v>Kultūra, sports, atpūta</c:v>
                </c:pt>
              </c:strCache>
            </c:strRef>
          </c:tx>
          <c:dLbls>
            <c:spPr>
              <a:noFill/>
              <a:ln w="25400">
                <a:noFill/>
              </a:ln>
            </c:spPr>
            <c:txPr>
              <a:bodyPr rot="-5400000" vert="horz"/>
              <a:lstStyle/>
              <a:p>
                <a:pPr>
                  <a:defRPr/>
                </a:pPr>
                <a:endParaRPr lang="lv-LV"/>
              </a:p>
            </c:txPr>
            <c:showVal val="1"/>
          </c:dLbls>
          <c:cat>
            <c:strRef>
              <c:f>graf!$C$43:$C$49</c:f>
              <c:strCache>
                <c:ptCount val="7"/>
                <c:pt idx="0">
                  <c:v> Bibliotēkas </c:v>
                </c:pt>
                <c:pt idx="1">
                  <c:v>Muzeji un izstādes</c:v>
                </c:pt>
                <c:pt idx="2">
                  <c:v>Kultūras procesu veicināšana, pieminekļu aizsardzība un arhīvi </c:v>
                </c:pt>
                <c:pt idx="3">
                  <c:v>Teātri, izrādes, koncertdarbība</c:v>
                </c:pt>
                <c:pt idx="4">
                  <c:v>Sports</c:v>
                </c:pt>
                <c:pt idx="5">
                  <c:v>Biedrības un reliģiskās organizācijas</c:v>
                </c:pt>
                <c:pt idx="6">
                  <c:v>Filmu nozare</c:v>
                </c:pt>
              </c:strCache>
            </c:strRef>
          </c:cat>
          <c:val>
            <c:numRef>
              <c:f>graf!$F$43:$F$49</c:f>
              <c:numCache>
                <c:formatCode>0.00%</c:formatCode>
                <c:ptCount val="7"/>
                <c:pt idx="0">
                  <c:v>1.1871915327756888E-3</c:v>
                </c:pt>
                <c:pt idx="1">
                  <c:v>7.3065459997573856E-2</c:v>
                </c:pt>
                <c:pt idx="2">
                  <c:v>0.13100070051291557</c:v>
                </c:pt>
                <c:pt idx="3">
                  <c:v>0.13205562494999157</c:v>
                </c:pt>
                <c:pt idx="4">
                  <c:v>0.19575091620469931</c:v>
                </c:pt>
                <c:pt idx="5">
                  <c:v>0.23303913096638607</c:v>
                </c:pt>
                <c:pt idx="6">
                  <c:v>0.29999999999999993</c:v>
                </c:pt>
              </c:numCache>
            </c:numRef>
          </c:val>
        </c:ser>
        <c:gapWidth val="20"/>
        <c:axId val="35235712"/>
        <c:axId val="35237248"/>
      </c:barChart>
      <c:catAx>
        <c:axId val="35235712"/>
        <c:scaling>
          <c:orientation val="minMax"/>
        </c:scaling>
        <c:axPos val="b"/>
        <c:numFmt formatCode="General" sourceLinked="1"/>
        <c:tickLblPos val="low"/>
        <c:txPr>
          <a:bodyPr rot="-5400000" vert="horz"/>
          <a:lstStyle/>
          <a:p>
            <a:pPr>
              <a:defRPr/>
            </a:pPr>
            <a:endParaRPr lang="lv-LV"/>
          </a:p>
        </c:txPr>
        <c:crossAx val="35237248"/>
        <c:crosses val="autoZero"/>
        <c:auto val="1"/>
        <c:lblAlgn val="ctr"/>
        <c:lblOffset val="100"/>
      </c:catAx>
      <c:valAx>
        <c:axId val="35237248"/>
        <c:scaling>
          <c:orientation val="minMax"/>
        </c:scaling>
        <c:axPos val="l"/>
        <c:majorGridlines/>
        <c:numFmt formatCode="0%" sourceLinked="0"/>
        <c:tickLblPos val="nextTo"/>
        <c:crossAx val="35235712"/>
        <c:crosses val="autoZero"/>
        <c:crossBetween val="between"/>
      </c:valAx>
    </c:plotArea>
    <c:plotVisOnly val="1"/>
    <c:dispBlanksAs val="gap"/>
  </c:chart>
  <c:printSettings>
    <c:headerFooter/>
    <c:pageMargins b="0.75000000000000244" l="0.70000000000000062" r="0.70000000000000062" t="0.750000000000002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graf!$C$50:$C$57</c:f>
              <c:strCache>
                <c:ptCount val="8"/>
                <c:pt idx="0">
                  <c:v>Pirmsskolas izglītība</c:v>
                </c:pt>
                <c:pt idx="1">
                  <c:v>Profesionālā izglītība</c:v>
                </c:pt>
                <c:pt idx="2">
                  <c:v>Vispārējā izglītība</c:v>
                </c:pt>
                <c:pt idx="3">
                  <c:v>Zinātniskās darbības nodrošināšana, pētījumu programmas, mežu resursu izpēte</c:v>
                </c:pt>
                <c:pt idx="4">
                  <c:v>Mērķdotācijas sporta izglītībai, kultūrizglītība, rezidentu apmācība</c:v>
                </c:pt>
                <c:pt idx="5">
                  <c:v>Augstākā izglītība</c:v>
                </c:pt>
                <c:pt idx="6">
                  <c:v>Koledžas</c:v>
                </c:pt>
                <c:pt idx="7">
                  <c:v>Starptautiskā sadarbība, jaunatnes politika, mācību satura pilnveide, dotācijas</c:v>
                </c:pt>
              </c:strCache>
            </c:strRef>
          </c:cat>
          <c:val>
            <c:numRef>
              <c:f>graf!$E$50:$E$57</c:f>
              <c:numCache>
                <c:formatCode>#,##0</c:formatCode>
                <c:ptCount val="8"/>
                <c:pt idx="0">
                  <c:v>0</c:v>
                </c:pt>
                <c:pt idx="1">
                  <c:v>-101568.92000000179</c:v>
                </c:pt>
                <c:pt idx="2">
                  <c:v>-585410.36857143044</c:v>
                </c:pt>
                <c:pt idx="3">
                  <c:v>-211637.40625</c:v>
                </c:pt>
                <c:pt idx="4">
                  <c:v>-1063394.8000000007</c:v>
                </c:pt>
                <c:pt idx="5">
                  <c:v>-5657329.2285714298</c:v>
                </c:pt>
                <c:pt idx="6">
                  <c:v>-701706.82857142854</c:v>
                </c:pt>
                <c:pt idx="7">
                  <c:v>-430374.66000000015</c:v>
                </c:pt>
              </c:numCache>
            </c:numRef>
          </c:val>
        </c:ser>
        <c:gapWidth val="20"/>
        <c:axId val="35261056"/>
        <c:axId val="35266944"/>
      </c:barChart>
      <c:catAx>
        <c:axId val="35261056"/>
        <c:scaling>
          <c:orientation val="minMax"/>
        </c:scaling>
        <c:axPos val="b"/>
        <c:numFmt formatCode="General" sourceLinked="1"/>
        <c:tickLblPos val="low"/>
        <c:txPr>
          <a:bodyPr rot="-5400000" vert="horz"/>
          <a:lstStyle/>
          <a:p>
            <a:pPr>
              <a:defRPr/>
            </a:pPr>
            <a:endParaRPr lang="lv-LV"/>
          </a:p>
        </c:txPr>
        <c:crossAx val="35266944"/>
        <c:crosses val="autoZero"/>
        <c:auto val="1"/>
        <c:lblAlgn val="ctr"/>
        <c:lblOffset val="100"/>
      </c:catAx>
      <c:valAx>
        <c:axId val="35266944"/>
        <c:scaling>
          <c:orientation val="minMax"/>
        </c:scaling>
        <c:axPos val="l"/>
        <c:majorGridlines/>
        <c:numFmt formatCode="#,##0" sourceLinked="1"/>
        <c:tickLblPos val="nextTo"/>
        <c:crossAx val="35261056"/>
        <c:crosses val="autoZero"/>
        <c:crossBetween val="between"/>
      </c:valAx>
    </c:plotArea>
    <c:plotVisOnly val="1"/>
    <c:dispBlanksAs val="gap"/>
  </c:chart>
  <c:printSettings>
    <c:headerFooter/>
    <c:pageMargins b="0.75000000000000244" l="0.70000000000000062" r="0.70000000000000062" t="0.750000000000002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lv-LV"/>
  <c:chart>
    <c:title>
      <c:spPr>
        <a:noFill/>
        <a:ln w="25400">
          <a:noFill/>
        </a:ln>
      </c:spPr>
    </c:title>
    <c:plotArea>
      <c:layout/>
      <c:barChart>
        <c:barDir val="col"/>
        <c:grouping val="clustered"/>
        <c:ser>
          <c:idx val="0"/>
          <c:order val="0"/>
          <c:tx>
            <c:strRef>
              <c:f>graf!$B$50</c:f>
              <c:strCache>
                <c:ptCount val="1"/>
                <c:pt idx="0">
                  <c:v>Izglītība un zinātne</c:v>
                </c:pt>
              </c:strCache>
            </c:strRef>
          </c:tx>
          <c:dLbls>
            <c:spPr>
              <a:noFill/>
              <a:ln w="25400">
                <a:noFill/>
              </a:ln>
            </c:spPr>
            <c:txPr>
              <a:bodyPr rot="-5400000" vert="horz"/>
              <a:lstStyle/>
              <a:p>
                <a:pPr>
                  <a:defRPr/>
                </a:pPr>
                <a:endParaRPr lang="lv-LV"/>
              </a:p>
            </c:txPr>
            <c:showVal val="1"/>
          </c:dLbls>
          <c:cat>
            <c:strRef>
              <c:f>graf!$C$50:$C$57</c:f>
              <c:strCache>
                <c:ptCount val="8"/>
                <c:pt idx="0">
                  <c:v>Pirmsskolas izglītība</c:v>
                </c:pt>
                <c:pt idx="1">
                  <c:v>Profesionālā izglītība</c:v>
                </c:pt>
                <c:pt idx="2">
                  <c:v>Vispārējā izglītība</c:v>
                </c:pt>
                <c:pt idx="3">
                  <c:v>Zinātniskās darbības nodrošināšana, pētījumu programmas, mežu resursu izpēte</c:v>
                </c:pt>
                <c:pt idx="4">
                  <c:v>Mērķdotācijas sporta izglītībai, kultūrizglītība, rezidentu apmācība</c:v>
                </c:pt>
                <c:pt idx="5">
                  <c:v>Augstākā izglītība</c:v>
                </c:pt>
                <c:pt idx="6">
                  <c:v>Koledžas</c:v>
                </c:pt>
                <c:pt idx="7">
                  <c:v>Starptautiskā sadarbība, jaunatnes politika, mācību satura pilnveide, dotācijas</c:v>
                </c:pt>
              </c:strCache>
            </c:strRef>
          </c:cat>
          <c:val>
            <c:numRef>
              <c:f>graf!$F$50:$F$57</c:f>
              <c:numCache>
                <c:formatCode>0.00%</c:formatCode>
                <c:ptCount val="8"/>
                <c:pt idx="0">
                  <c:v>0</c:v>
                </c:pt>
                <c:pt idx="1">
                  <c:v>2.0623080715336251E-3</c:v>
                </c:pt>
                <c:pt idx="2">
                  <c:v>2.7881857231598639E-3</c:v>
                </c:pt>
                <c:pt idx="3">
                  <c:v>1.1765558437805579E-2</c:v>
                </c:pt>
                <c:pt idx="4">
                  <c:v>6.6011629128292171E-2</c:v>
                </c:pt>
                <c:pt idx="5">
                  <c:v>9.5107931193062045E-2</c:v>
                </c:pt>
                <c:pt idx="6">
                  <c:v>0.13008446575818433</c:v>
                </c:pt>
                <c:pt idx="7">
                  <c:v>0.26355299417258848</c:v>
                </c:pt>
              </c:numCache>
            </c:numRef>
          </c:val>
        </c:ser>
        <c:gapWidth val="20"/>
        <c:axId val="35278208"/>
        <c:axId val="35320960"/>
      </c:barChart>
      <c:catAx>
        <c:axId val="35278208"/>
        <c:scaling>
          <c:orientation val="minMax"/>
        </c:scaling>
        <c:axPos val="b"/>
        <c:numFmt formatCode="General" sourceLinked="1"/>
        <c:tickLblPos val="low"/>
        <c:txPr>
          <a:bodyPr rot="-5400000" vert="horz"/>
          <a:lstStyle/>
          <a:p>
            <a:pPr>
              <a:defRPr/>
            </a:pPr>
            <a:endParaRPr lang="lv-LV"/>
          </a:p>
        </c:txPr>
        <c:crossAx val="35320960"/>
        <c:crosses val="autoZero"/>
        <c:auto val="1"/>
        <c:lblAlgn val="ctr"/>
        <c:lblOffset val="100"/>
      </c:catAx>
      <c:valAx>
        <c:axId val="35320960"/>
        <c:scaling>
          <c:orientation val="minMax"/>
        </c:scaling>
        <c:axPos val="l"/>
        <c:majorGridlines/>
        <c:numFmt formatCode="0%" sourceLinked="0"/>
        <c:tickLblPos val="nextTo"/>
        <c:crossAx val="35278208"/>
        <c:crosses val="autoZero"/>
        <c:crossBetween val="between"/>
      </c:valAx>
    </c:plotArea>
    <c:plotVisOnly val="1"/>
    <c:dispBlanksAs val="gap"/>
  </c:chart>
  <c:printSettings>
    <c:headerFooter/>
    <c:pageMargins b="0.75000000000000244" l="0.70000000000000062" r="0.70000000000000062" t="0.750000000000002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graf!$C$58:$C$64</c:f>
              <c:strCache>
                <c:ptCount val="7"/>
                <c:pt idx="0">
                  <c:v>Valsts pensijas</c:v>
                </c:pt>
                <c:pt idx="1">
                  <c:v>Darba aizsardzība, atbalsts sporta veterāniem, valsts budžeta transferts,</c:v>
                </c:pt>
                <c:pt idx="2">
                  <c:v>Izdienas pensijas</c:v>
                </c:pt>
                <c:pt idx="3">
                  <c:v>Atbalsts bezdarba gadījumā</c:v>
                </c:pt>
                <c:pt idx="4">
                  <c:v>Sociālā aizsardzība darba nespējas gadījumā</c:v>
                </c:pt>
                <c:pt idx="5">
                  <c:v>Atbalsts ģimenēm ar bērniem</c:v>
                </c:pt>
                <c:pt idx="6">
                  <c:v>Valsts sociālie pabalsti un GMI</c:v>
                </c:pt>
              </c:strCache>
            </c:strRef>
          </c:cat>
          <c:val>
            <c:numRef>
              <c:f>graf!$E$58:$E$64</c:f>
              <c:numCache>
                <c:formatCode>#,##0</c:formatCode>
                <c:ptCount val="7"/>
                <c:pt idx="0">
                  <c:v>0</c:v>
                </c:pt>
                <c:pt idx="1">
                  <c:v>-55239.375</c:v>
                </c:pt>
                <c:pt idx="2">
                  <c:v>-77814.054999999702</c:v>
                </c:pt>
                <c:pt idx="3">
                  <c:v>-616500</c:v>
                </c:pt>
                <c:pt idx="4">
                  <c:v>-1905421.3650000095</c:v>
                </c:pt>
                <c:pt idx="5">
                  <c:v>-328842.41750000045</c:v>
                </c:pt>
                <c:pt idx="6">
                  <c:v>-4770984</c:v>
                </c:pt>
              </c:numCache>
            </c:numRef>
          </c:val>
        </c:ser>
        <c:gapWidth val="20"/>
        <c:axId val="35336576"/>
        <c:axId val="35338112"/>
      </c:barChart>
      <c:catAx>
        <c:axId val="35336576"/>
        <c:scaling>
          <c:orientation val="minMax"/>
        </c:scaling>
        <c:axPos val="b"/>
        <c:numFmt formatCode="General" sourceLinked="1"/>
        <c:tickLblPos val="low"/>
        <c:txPr>
          <a:bodyPr rot="-5400000" vert="horz"/>
          <a:lstStyle/>
          <a:p>
            <a:pPr>
              <a:defRPr/>
            </a:pPr>
            <a:endParaRPr lang="lv-LV"/>
          </a:p>
        </c:txPr>
        <c:crossAx val="35338112"/>
        <c:crosses val="autoZero"/>
        <c:auto val="1"/>
        <c:lblAlgn val="ctr"/>
        <c:lblOffset val="100"/>
      </c:catAx>
      <c:valAx>
        <c:axId val="35338112"/>
        <c:scaling>
          <c:orientation val="minMax"/>
        </c:scaling>
        <c:axPos val="l"/>
        <c:majorGridlines/>
        <c:numFmt formatCode="#,##0" sourceLinked="1"/>
        <c:tickLblPos val="nextTo"/>
        <c:crossAx val="35336576"/>
        <c:crosses val="autoZero"/>
        <c:crossBetween val="between"/>
      </c:valAx>
    </c:plotArea>
    <c:plotVisOnly val="1"/>
    <c:dispBlanksAs val="gap"/>
  </c:chart>
  <c:printSettings>
    <c:headerFooter/>
    <c:pageMargins b="0.75000000000000211" l="0.70000000000000062" r="0.70000000000000062" t="0.7500000000000021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lv-LV"/>
  <c:chart>
    <c:title>
      <c:spPr>
        <a:noFill/>
        <a:ln w="25400">
          <a:noFill/>
        </a:ln>
      </c:spPr>
    </c:title>
    <c:plotArea>
      <c:layout/>
      <c:barChart>
        <c:barDir val="col"/>
        <c:grouping val="clustered"/>
        <c:ser>
          <c:idx val="0"/>
          <c:order val="0"/>
          <c:tx>
            <c:strRef>
              <c:f>graf!$B$58</c:f>
              <c:strCache>
                <c:ptCount val="1"/>
                <c:pt idx="0">
                  <c:v>Sociālā aizsardzība</c:v>
                </c:pt>
              </c:strCache>
            </c:strRef>
          </c:tx>
          <c:dLbls>
            <c:spPr>
              <a:noFill/>
              <a:ln w="25400">
                <a:noFill/>
              </a:ln>
            </c:spPr>
            <c:txPr>
              <a:bodyPr rot="-5400000" vert="horz"/>
              <a:lstStyle/>
              <a:p>
                <a:pPr>
                  <a:defRPr/>
                </a:pPr>
                <a:endParaRPr lang="lv-LV"/>
              </a:p>
            </c:txPr>
            <c:showVal val="1"/>
          </c:dLbls>
          <c:cat>
            <c:strRef>
              <c:f>graf!$C$58:$C$64</c:f>
              <c:strCache>
                <c:ptCount val="7"/>
                <c:pt idx="0">
                  <c:v>Valsts pensijas</c:v>
                </c:pt>
                <c:pt idx="1">
                  <c:v>Darba aizsardzība, atbalsts sporta veterāniem, valsts budžeta transferts,</c:v>
                </c:pt>
                <c:pt idx="2">
                  <c:v>Izdienas pensijas</c:v>
                </c:pt>
                <c:pt idx="3">
                  <c:v>Atbalsts bezdarba gadījumā</c:v>
                </c:pt>
                <c:pt idx="4">
                  <c:v>Sociālā aizsardzība darba nespējas gadījumā</c:v>
                </c:pt>
                <c:pt idx="5">
                  <c:v>Atbalsts ģimenēm ar bērniem</c:v>
                </c:pt>
                <c:pt idx="6">
                  <c:v>Valsts sociālie pabalsti un GMI</c:v>
                </c:pt>
              </c:strCache>
            </c:strRef>
          </c:cat>
          <c:val>
            <c:numRef>
              <c:f>graf!$F$58:$F$64</c:f>
              <c:numCache>
                <c:formatCode>0.00%</c:formatCode>
                <c:ptCount val="7"/>
                <c:pt idx="0">
                  <c:v>0</c:v>
                </c:pt>
                <c:pt idx="1">
                  <c:v>3.3023244705610022E-3</c:v>
                </c:pt>
                <c:pt idx="2">
                  <c:v>3.9895839907737596E-3</c:v>
                </c:pt>
                <c:pt idx="3">
                  <c:v>5.4339193495839266E-3</c:v>
                </c:pt>
                <c:pt idx="4">
                  <c:v>7.0031390059027698E-3</c:v>
                </c:pt>
                <c:pt idx="5">
                  <c:v>2.9231317948158697E-2</c:v>
                </c:pt>
                <c:pt idx="6">
                  <c:v>4.6340480650399862E-2</c:v>
                </c:pt>
              </c:numCache>
            </c:numRef>
          </c:val>
        </c:ser>
        <c:gapWidth val="20"/>
        <c:axId val="35361920"/>
        <c:axId val="35363456"/>
      </c:barChart>
      <c:catAx>
        <c:axId val="35361920"/>
        <c:scaling>
          <c:orientation val="minMax"/>
        </c:scaling>
        <c:axPos val="b"/>
        <c:numFmt formatCode="General" sourceLinked="1"/>
        <c:tickLblPos val="low"/>
        <c:txPr>
          <a:bodyPr rot="-5400000" vert="horz"/>
          <a:lstStyle/>
          <a:p>
            <a:pPr>
              <a:defRPr/>
            </a:pPr>
            <a:endParaRPr lang="lv-LV"/>
          </a:p>
        </c:txPr>
        <c:crossAx val="35363456"/>
        <c:crosses val="autoZero"/>
        <c:auto val="1"/>
        <c:lblAlgn val="ctr"/>
        <c:lblOffset val="100"/>
      </c:catAx>
      <c:valAx>
        <c:axId val="35363456"/>
        <c:scaling>
          <c:orientation val="minMax"/>
        </c:scaling>
        <c:axPos val="l"/>
        <c:majorGridlines/>
        <c:numFmt formatCode="0%" sourceLinked="0"/>
        <c:tickLblPos val="nextTo"/>
        <c:crossAx val="35361920"/>
        <c:crosses val="autoZero"/>
        <c:crossBetween val="between"/>
      </c:valAx>
    </c:plotArea>
    <c:plotVisOnly val="1"/>
    <c:dispBlanksAs val="gap"/>
  </c:chart>
  <c:printSettings>
    <c:headerFooter/>
    <c:pageMargins b="0.75000000000000211" l="0.70000000000000062" r="0.70000000000000062" t="0.75000000000000211"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lv-LV"/>
  <c:chart>
    <c:plotArea>
      <c:layout/>
      <c:barChart>
        <c:barDir val="col"/>
        <c:grouping val="clustered"/>
        <c:ser>
          <c:idx val="0"/>
          <c:order val="0"/>
          <c:cat>
            <c:strRef>
              <c:f>graf!$C$65:$C$76</c:f>
              <c:strCache>
                <c:ptCount val="12"/>
                <c:pt idx="0">
                  <c:v>Ar Valsts kanceleju saistītas iestādes</c:v>
                </c:pt>
                <c:pt idx="1">
                  <c:v>Ar Ārlietu ministriju saistītās iestādes</c:v>
                </c:pt>
                <c:pt idx="2">
                  <c:v>Ar Finanšu ministriju saistītas iestādes</c:v>
                </c:pt>
                <c:pt idx="3">
                  <c:v>Ar Labklājības ministriju saistītas iestādes</c:v>
                </c:pt>
                <c:pt idx="4">
                  <c:v>Ar Ekonomikas ministriju saistītas iestādes</c:v>
                </c:pt>
                <c:pt idx="5">
                  <c:v>Ar Veselības ministriju saistītas iestādes</c:v>
                </c:pt>
                <c:pt idx="6">
                  <c:v>Ar Tieslietu ministriju saistītas iestādes</c:v>
                </c:pt>
                <c:pt idx="7">
                  <c:v> Ar Reģionālās un pašvaldību lietu ministriju saistītas iestādes</c:v>
                </c:pt>
                <c:pt idx="8">
                  <c:v>Ar Izglītības un zinātnes ministriju saistītas iestādes</c:v>
                </c:pt>
                <c:pt idx="9">
                  <c:v>Ar Zemkopības ministriju saistītas iestādes</c:v>
                </c:pt>
                <c:pt idx="10">
                  <c:v>Ar Vides ministriju saistītas iestādes</c:v>
                </c:pt>
                <c:pt idx="11">
                  <c:v>Ar Aizsardzības ministriju saistītās iestādes</c:v>
                </c:pt>
              </c:strCache>
            </c:strRef>
          </c:cat>
          <c:val>
            <c:numRef>
              <c:f>graf!$E$65:$E$76</c:f>
              <c:numCache>
                <c:formatCode>#,##0</c:formatCode>
                <c:ptCount val="12"/>
                <c:pt idx="0">
                  <c:v>0</c:v>
                </c:pt>
                <c:pt idx="1">
                  <c:v>-229977.10666666552</c:v>
                </c:pt>
                <c:pt idx="2">
                  <c:v>-1072363.8525000066</c:v>
                </c:pt>
                <c:pt idx="3">
                  <c:v>-278175.69500000402</c:v>
                </c:pt>
                <c:pt idx="4">
                  <c:v>-360603.75500000082</c:v>
                </c:pt>
                <c:pt idx="5">
                  <c:v>-644069.0625</c:v>
                </c:pt>
                <c:pt idx="6">
                  <c:v>-1243389.6480000019</c:v>
                </c:pt>
                <c:pt idx="7">
                  <c:v>-114342.66</c:v>
                </c:pt>
                <c:pt idx="8">
                  <c:v>-278197.12250000006</c:v>
                </c:pt>
                <c:pt idx="9">
                  <c:v>-2981988.9600000009</c:v>
                </c:pt>
                <c:pt idx="10">
                  <c:v>-1026024.5337499999</c:v>
                </c:pt>
                <c:pt idx="11">
                  <c:v>-278071.56000000006</c:v>
                </c:pt>
              </c:numCache>
            </c:numRef>
          </c:val>
        </c:ser>
        <c:gapWidth val="20"/>
        <c:axId val="35403648"/>
        <c:axId val="35405184"/>
      </c:barChart>
      <c:catAx>
        <c:axId val="35403648"/>
        <c:scaling>
          <c:orientation val="minMax"/>
        </c:scaling>
        <c:axPos val="b"/>
        <c:numFmt formatCode="General" sourceLinked="1"/>
        <c:tickLblPos val="low"/>
        <c:txPr>
          <a:bodyPr rot="-5400000" vert="horz"/>
          <a:lstStyle/>
          <a:p>
            <a:pPr>
              <a:defRPr/>
            </a:pPr>
            <a:endParaRPr lang="lv-LV"/>
          </a:p>
        </c:txPr>
        <c:crossAx val="35405184"/>
        <c:crosses val="autoZero"/>
        <c:auto val="1"/>
        <c:lblAlgn val="ctr"/>
        <c:lblOffset val="100"/>
      </c:catAx>
      <c:valAx>
        <c:axId val="35405184"/>
        <c:scaling>
          <c:orientation val="minMax"/>
        </c:scaling>
        <c:axPos val="l"/>
        <c:majorGridlines/>
        <c:numFmt formatCode="#,##0" sourceLinked="1"/>
        <c:tickLblPos val="nextTo"/>
        <c:crossAx val="35403648"/>
        <c:crosses val="autoZero"/>
        <c:crossBetween val="between"/>
      </c:valAx>
    </c:plotArea>
    <c:plotVisOnly val="1"/>
    <c:dispBlanksAs val="gap"/>
  </c:chart>
  <c:printSettings>
    <c:headerFooter/>
    <c:pageMargins b="0.75000000000000211" l="0.70000000000000062" r="0.70000000000000062" t="0.75000000000000211"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lv-LV"/>
  <c:chart>
    <c:title>
      <c:spPr>
        <a:noFill/>
        <a:ln w="25400">
          <a:noFill/>
        </a:ln>
      </c:spPr>
    </c:title>
    <c:plotArea>
      <c:layout/>
      <c:barChart>
        <c:barDir val="col"/>
        <c:grouping val="clustered"/>
        <c:ser>
          <c:idx val="0"/>
          <c:order val="0"/>
          <c:tx>
            <c:strRef>
              <c:f>graf!$B$65</c:f>
              <c:strCache>
                <c:ptCount val="1"/>
                <c:pt idx="0">
                  <c:v>Valsts pārvaldes padotības iestādes</c:v>
                </c:pt>
              </c:strCache>
            </c:strRef>
          </c:tx>
          <c:dLbls>
            <c:spPr>
              <a:noFill/>
              <a:ln w="25400">
                <a:noFill/>
              </a:ln>
            </c:spPr>
            <c:txPr>
              <a:bodyPr rot="-5400000" vert="horz"/>
              <a:lstStyle/>
              <a:p>
                <a:pPr>
                  <a:defRPr/>
                </a:pPr>
                <a:endParaRPr lang="lv-LV"/>
              </a:p>
            </c:txPr>
            <c:showVal val="1"/>
          </c:dLbls>
          <c:cat>
            <c:strRef>
              <c:f>graf!$C$65:$C$76</c:f>
              <c:strCache>
                <c:ptCount val="12"/>
                <c:pt idx="0">
                  <c:v>Ar Valsts kanceleju saistītas iestādes</c:v>
                </c:pt>
                <c:pt idx="1">
                  <c:v>Ar Ārlietu ministriju saistītās iestādes</c:v>
                </c:pt>
                <c:pt idx="2">
                  <c:v>Ar Finanšu ministriju saistītas iestādes</c:v>
                </c:pt>
                <c:pt idx="3">
                  <c:v>Ar Labklājības ministriju saistītas iestādes</c:v>
                </c:pt>
                <c:pt idx="4">
                  <c:v>Ar Ekonomikas ministriju saistītas iestādes</c:v>
                </c:pt>
                <c:pt idx="5">
                  <c:v>Ar Veselības ministriju saistītas iestādes</c:v>
                </c:pt>
                <c:pt idx="6">
                  <c:v>Ar Tieslietu ministriju saistītas iestādes</c:v>
                </c:pt>
                <c:pt idx="7">
                  <c:v> Ar Reģionālās un pašvaldību lietu ministriju saistītas iestādes</c:v>
                </c:pt>
                <c:pt idx="8">
                  <c:v>Ar Izglītības un zinātnes ministriju saistītas iestādes</c:v>
                </c:pt>
                <c:pt idx="9">
                  <c:v>Ar Zemkopības ministriju saistītas iestādes</c:v>
                </c:pt>
                <c:pt idx="10">
                  <c:v>Ar Vides ministriju saistītas iestādes</c:v>
                </c:pt>
                <c:pt idx="11">
                  <c:v>Ar Aizsardzības ministriju saistītās iestādes</c:v>
                </c:pt>
              </c:strCache>
            </c:strRef>
          </c:cat>
          <c:val>
            <c:numRef>
              <c:f>graf!$F$65:$F$76</c:f>
              <c:numCache>
                <c:formatCode>0.00%</c:formatCode>
                <c:ptCount val="12"/>
                <c:pt idx="0">
                  <c:v>0</c:v>
                </c:pt>
                <c:pt idx="1">
                  <c:v>1.5048230234842919E-2</c:v>
                </c:pt>
                <c:pt idx="2">
                  <c:v>1.8391675289412879E-2</c:v>
                </c:pt>
                <c:pt idx="3">
                  <c:v>1.9715876274689514E-2</c:v>
                </c:pt>
                <c:pt idx="4">
                  <c:v>2.1266130407200934E-2</c:v>
                </c:pt>
                <c:pt idx="5">
                  <c:v>5.1347456129937852E-2</c:v>
                </c:pt>
                <c:pt idx="6">
                  <c:v>5.8366085614006136E-2</c:v>
                </c:pt>
                <c:pt idx="7">
                  <c:v>0.10080949001318051</c:v>
                </c:pt>
                <c:pt idx="8">
                  <c:v>0.10692412862852052</c:v>
                </c:pt>
                <c:pt idx="9">
                  <c:v>0.11434243062001936</c:v>
                </c:pt>
                <c:pt idx="10">
                  <c:v>0.13306558313105965</c:v>
                </c:pt>
                <c:pt idx="11">
                  <c:v>0.14624999999999999</c:v>
                </c:pt>
              </c:numCache>
            </c:numRef>
          </c:val>
        </c:ser>
        <c:gapWidth val="20"/>
        <c:axId val="35433088"/>
        <c:axId val="35443072"/>
      </c:barChart>
      <c:catAx>
        <c:axId val="35433088"/>
        <c:scaling>
          <c:orientation val="minMax"/>
        </c:scaling>
        <c:axPos val="b"/>
        <c:numFmt formatCode="General" sourceLinked="1"/>
        <c:tickLblPos val="nextTo"/>
        <c:txPr>
          <a:bodyPr rot="-5400000" vert="horz"/>
          <a:lstStyle/>
          <a:p>
            <a:pPr>
              <a:defRPr/>
            </a:pPr>
            <a:endParaRPr lang="lv-LV"/>
          </a:p>
        </c:txPr>
        <c:crossAx val="35443072"/>
        <c:crosses val="autoZero"/>
        <c:auto val="1"/>
        <c:lblAlgn val="ctr"/>
        <c:lblOffset val="100"/>
      </c:catAx>
      <c:valAx>
        <c:axId val="35443072"/>
        <c:scaling>
          <c:orientation val="minMax"/>
        </c:scaling>
        <c:axPos val="l"/>
        <c:majorGridlines/>
        <c:numFmt formatCode="0.00%" sourceLinked="1"/>
        <c:tickLblPos val="nextTo"/>
        <c:crossAx val="35433088"/>
        <c:crosses val="autoZero"/>
        <c:crossBetween val="between"/>
      </c:valAx>
    </c:plotArea>
    <c:plotVisOnly val="1"/>
    <c:dispBlanksAs val="gap"/>
  </c:chart>
  <c:printSettings>
    <c:headerFooter/>
    <c:pageMargins b="0.75000000000000211" l="0.70000000000000062" r="0.70000000000000062" t="0.750000000000002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lv-LV"/>
  <c:style val="40"/>
  <c:chart>
    <c:plotArea>
      <c:layout>
        <c:manualLayout>
          <c:layoutTarget val="inner"/>
          <c:xMode val="edge"/>
          <c:yMode val="edge"/>
          <c:x val="1.2841091492776889E-2"/>
          <c:y val="0.10007487159343176"/>
          <c:w val="0.60898977515451425"/>
          <c:h val="0.86031888871033957"/>
        </c:manualLayout>
      </c:layout>
      <c:pieChart>
        <c:varyColors val="1"/>
        <c:ser>
          <c:idx val="0"/>
          <c:order val="0"/>
          <c:explosion val="7"/>
          <c:dPt>
            <c:idx val="0"/>
            <c:spPr>
              <a:solidFill>
                <a:srgbClr val="3366FF"/>
              </a:solidFill>
              <a:ln w="3175">
                <a:solidFill>
                  <a:srgbClr val="333399"/>
                </a:solidFill>
                <a:prstDash val="solid"/>
              </a:ln>
            </c:spPr>
          </c:dPt>
          <c:dPt>
            <c:idx val="1"/>
            <c:spPr>
              <a:solidFill>
                <a:srgbClr val="9BBB59">
                  <a:lumMod val="60000"/>
                  <a:lumOff val="40000"/>
                </a:srgbClr>
              </a:solidFill>
              <a:ln>
                <a:solidFill>
                  <a:srgbClr val="4F81BD">
                    <a:lumMod val="75000"/>
                  </a:srgbClr>
                </a:solidFill>
              </a:ln>
            </c:spPr>
          </c:dPt>
          <c:dPt>
            <c:idx val="2"/>
            <c:spPr>
              <a:solidFill>
                <a:srgbClr val="00CCFF"/>
              </a:solidFill>
              <a:ln w="3175">
                <a:solidFill>
                  <a:srgbClr val="808000"/>
                </a:solidFill>
                <a:prstDash val="solid"/>
              </a:ln>
            </c:spPr>
          </c:dPt>
          <c:dPt>
            <c:idx val="3"/>
            <c:spPr>
              <a:solidFill>
                <a:srgbClr val="F79646">
                  <a:lumMod val="75000"/>
                </a:srgbClr>
              </a:solidFill>
            </c:spPr>
          </c:dPt>
          <c:dPt>
            <c:idx val="4"/>
            <c:spPr>
              <a:solidFill>
                <a:srgbClr val="EEECE1">
                  <a:lumMod val="75000"/>
                </a:srgbClr>
              </a:solidFill>
            </c:spPr>
          </c:dPt>
          <c:dPt>
            <c:idx val="5"/>
            <c:spPr>
              <a:solidFill>
                <a:srgbClr val="EEECE1">
                  <a:lumMod val="50000"/>
                </a:srgbClr>
              </a:solidFill>
            </c:spPr>
          </c:dPt>
          <c:dPt>
            <c:idx val="6"/>
            <c:spPr>
              <a:solidFill>
                <a:srgbClr val="F79646">
                  <a:lumMod val="60000"/>
                  <a:lumOff val="40000"/>
                </a:srgbClr>
              </a:solidFill>
            </c:spPr>
          </c:dPt>
          <c:dPt>
            <c:idx val="7"/>
          </c:dPt>
          <c:dPt>
            <c:idx val="8"/>
            <c:spPr>
              <a:solidFill>
                <a:srgbClr val="0000FF"/>
              </a:solidFill>
              <a:ln w="3175">
                <a:solidFill>
                  <a:srgbClr val="333399"/>
                </a:solidFill>
                <a:prstDash val="solid"/>
              </a:ln>
            </c:spPr>
          </c:dPt>
          <c:dPt>
            <c:idx val="9"/>
          </c:dPt>
          <c:dPt>
            <c:idx val="10"/>
          </c:dPt>
          <c:dLbls>
            <c:dLbl>
              <c:idx val="6"/>
              <c:layout>
                <c:manualLayout>
                  <c:x val="0.10276331781525529"/>
                  <c:y val="8.5814795964193266E-2"/>
                </c:manualLayout>
              </c:layout>
              <c:spPr>
                <a:noFill/>
                <a:ln w="25400">
                  <a:noFill/>
                </a:ln>
              </c:spPr>
              <c:txPr>
                <a:bodyPr/>
                <a:lstStyle/>
                <a:p>
                  <a:pPr>
                    <a:defRPr/>
                  </a:pPr>
                  <a:endParaRPr lang="lv-LV"/>
                </a:p>
              </c:txPr>
              <c:dLblPos val="bestFit"/>
              <c:showVal val="1"/>
            </c:dLbl>
            <c:dLbl>
              <c:idx val="7"/>
              <c:delete val="1"/>
            </c:dLbl>
            <c:dLbl>
              <c:idx val="9"/>
              <c:delete val="1"/>
            </c:dLbl>
            <c:dLbl>
              <c:idx val="10"/>
              <c:delete val="1"/>
            </c:dLbl>
            <c:spPr>
              <a:noFill/>
              <a:ln w="25400">
                <a:noFill/>
              </a:ln>
            </c:spPr>
            <c:dLblPos val="ctr"/>
            <c:showVal val="1"/>
          </c:dLbls>
          <c:cat>
            <c:strRef>
              <c:f>sum!$C$4:$C$14</c:f>
              <c:strCache>
                <c:ptCount val="11"/>
                <c:pt idx="0">
                  <c:v>Politiku veidošana un vispārējie valdības dienesti (Ministru kabinets, ministriju centrālie aparāti )</c:v>
                </c:pt>
                <c:pt idx="1">
                  <c:v>Sabiedriskā kārtība, drošība un aizsardzība</c:v>
                </c:pt>
                <c:pt idx="2">
                  <c:v>Ekonomiskās darbības plānošana, atbalsts, subsīdijas, mērķdotācijas un atbalsts plānošanas reģioniem</c:v>
                </c:pt>
                <c:pt idx="3">
                  <c:v>Veselība</c:v>
                </c:pt>
                <c:pt idx="4">
                  <c:v>Kultūra, sports, atpūta</c:v>
                </c:pt>
                <c:pt idx="5">
                  <c:v>Izglītība un zinātne</c:v>
                </c:pt>
                <c:pt idx="6">
                  <c:v>Sociālā aizsardzība</c:v>
                </c:pt>
                <c:pt idx="7">
                  <c:v>Valsts parāda vadība, iemaksas ES un starptautiskajās institūcijās</c:v>
                </c:pt>
                <c:pt idx="8">
                  <c:v>Valsts pārvaldes iestādes</c:v>
                </c:pt>
                <c:pt idx="9">
                  <c:v>Ar ārvalstu finanšu palīdzību saistīti izdevumi</c:v>
                </c:pt>
                <c:pt idx="10">
                  <c:v>Neatkarīgās iestādes</c:v>
                </c:pt>
              </c:strCache>
            </c:strRef>
          </c:cat>
          <c:val>
            <c:numRef>
              <c:f>sum!$L$4:$L$14</c:f>
              <c:numCache>
                <c:formatCode>0.000%</c:formatCode>
                <c:ptCount val="11"/>
                <c:pt idx="0">
                  <c:v>8.2189730191761123E-2</c:v>
                </c:pt>
                <c:pt idx="1">
                  <c:v>6.0716870461902106E-2</c:v>
                </c:pt>
                <c:pt idx="2">
                  <c:v>9.1535538643373715E-2</c:v>
                </c:pt>
                <c:pt idx="3">
                  <c:v>2.740888742789771E-2</c:v>
                </c:pt>
                <c:pt idx="4">
                  <c:v>7.1490091182404236E-2</c:v>
                </c:pt>
                <c:pt idx="5">
                  <c:v>2.351630736784327E-2</c:v>
                </c:pt>
                <c:pt idx="6">
                  <c:v>4.8372209095961516E-3</c:v>
                </c:pt>
                <c:pt idx="7">
                  <c:v>0</c:v>
                </c:pt>
                <c:pt idx="8">
                  <c:v>4.7785141875114845E-2</c:v>
                </c:pt>
                <c:pt idx="9">
                  <c:v>0</c:v>
                </c:pt>
                <c:pt idx="10">
                  <c:v>0</c:v>
                </c:pt>
              </c:numCache>
            </c:numRef>
          </c:val>
        </c:ser>
        <c:firstSliceAng val="0"/>
      </c:pieChart>
      <c:spPr>
        <a:noFill/>
        <a:ln w="25400">
          <a:noFill/>
        </a:ln>
      </c:spPr>
    </c:plotArea>
    <c:legend>
      <c:legendPos val="r"/>
      <c:legendEntry>
        <c:idx val="7"/>
        <c:delete val="1"/>
      </c:legendEntry>
      <c:legendEntry>
        <c:idx val="9"/>
        <c:delete val="1"/>
      </c:legendEntry>
      <c:legendEntry>
        <c:idx val="10"/>
        <c:delete val="1"/>
      </c:legendEntry>
      <c:layout>
        <c:manualLayout>
          <c:xMode val="edge"/>
          <c:yMode val="edge"/>
          <c:x val="0.5579410509210041"/>
          <c:y val="5.511812241521663E-2"/>
          <c:w val="0.42775480570610308"/>
          <c:h val="0.90469745757390052"/>
        </c:manualLayout>
      </c:layout>
      <c:spPr>
        <a:solidFill>
          <a:schemeClr val="lt1"/>
        </a:solidFill>
        <a:ln w="25400" cap="flat" cmpd="sng" algn="ctr">
          <a:solidFill>
            <a:schemeClr val="accent5"/>
          </a:solidFill>
          <a:prstDash val="solid"/>
        </a:ln>
        <a:effectLst/>
      </c:spPr>
      <c:txPr>
        <a:bodyPr/>
        <a:lstStyle/>
        <a:p>
          <a:pPr>
            <a:defRPr sz="900"/>
          </a:pPr>
          <a:endParaRPr lang="lv-LV"/>
        </a:p>
      </c:txPr>
    </c:legend>
    <c:plotVisOnly val="1"/>
    <c:dispBlanksAs val="zero"/>
  </c:chart>
  <c:spPr>
    <a:solidFill>
      <a:schemeClr val="lt1"/>
    </a:solidFill>
    <a:ln w="25400" cap="flat" cmpd="sng" algn="ctr">
      <a:solidFill>
        <a:schemeClr val="accent5"/>
      </a:solidFill>
      <a:prstDash val="solid"/>
    </a:ln>
    <a:effectLst/>
  </c:spPr>
  <c:txPr>
    <a:bodyPr/>
    <a:lstStyle/>
    <a:p>
      <a:pPr>
        <a:defRPr>
          <a:solidFill>
            <a:schemeClr val="dk1"/>
          </a:solidFill>
          <a:latin typeface="+mn-lt"/>
          <a:ea typeface="+mn-ea"/>
          <a:cs typeface="+mn-cs"/>
        </a:defRPr>
      </a:pPr>
      <a:endParaRPr lang="lv-LV"/>
    </a:p>
  </c:txPr>
  <c:printSettings>
    <c:headerFooter/>
    <c:pageMargins b="0.75000000000000333" l="0.70000000000000062" r="0.70000000000000062" t="0.750000000000003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lv-LV"/>
  <c:chart>
    <c:plotArea>
      <c:layout>
        <c:manualLayout>
          <c:layoutTarget val="inner"/>
          <c:xMode val="edge"/>
          <c:yMode val="edge"/>
          <c:x val="0.1655557160562024"/>
          <c:y val="1.4117881624871455E-2"/>
          <c:w val="0.79843959262548481"/>
          <c:h val="0.72109795376266506"/>
        </c:manualLayout>
      </c:layout>
      <c:barChart>
        <c:barDir val="col"/>
        <c:grouping val="clustered"/>
        <c:ser>
          <c:idx val="0"/>
          <c:order val="0"/>
          <c:cat>
            <c:strRef>
              <c:f>graf!$C$3:$C$17</c:f>
              <c:strCache>
                <c:ptCount val="15"/>
                <c:pt idx="0">
                  <c:v>Finanšu ministrija</c:v>
                </c:pt>
                <c:pt idx="1">
                  <c:v>Ministru kabinets</c:v>
                </c:pt>
                <c:pt idx="2">
                  <c:v>Aizsardzības ministrija</c:v>
                </c:pt>
                <c:pt idx="3">
                  <c:v>Veselības ministrija</c:v>
                </c:pt>
                <c:pt idx="4">
                  <c:v>Iekšlietu ministrija</c:v>
                </c:pt>
                <c:pt idx="5">
                  <c:v>Ārlietu ministrija</c:v>
                </c:pt>
                <c:pt idx="6">
                  <c:v>Labklājības ministrija</c:v>
                </c:pt>
                <c:pt idx="7">
                  <c:v>Tieslietu ministrija</c:v>
                </c:pt>
                <c:pt idx="8">
                  <c:v>Zemkopības ministrija</c:v>
                </c:pt>
                <c:pt idx="9">
                  <c:v>Izglītības un zinātnes ministrija</c:v>
                </c:pt>
                <c:pt idx="10">
                  <c:v>Vides ministrija</c:v>
                </c:pt>
                <c:pt idx="11">
                  <c:v>Kultūras ministrija</c:v>
                </c:pt>
                <c:pt idx="12">
                  <c:v>Satiksmes ministrija</c:v>
                </c:pt>
                <c:pt idx="13">
                  <c:v>Ekonomikas ministrija</c:v>
                </c:pt>
                <c:pt idx="14">
                  <c:v>Reģionālās attīstības un pašvaldību lietu ministrija</c:v>
                </c:pt>
              </c:strCache>
            </c:strRef>
          </c:cat>
          <c:val>
            <c:numRef>
              <c:f>graf!$D$3:$D$17</c:f>
              <c:numCache>
                <c:formatCode>#,##0</c:formatCode>
                <c:ptCount val="15"/>
                <c:pt idx="0">
                  <c:v>4821258</c:v>
                </c:pt>
                <c:pt idx="1">
                  <c:v>2193254</c:v>
                </c:pt>
                <c:pt idx="2">
                  <c:v>3546766</c:v>
                </c:pt>
                <c:pt idx="3">
                  <c:v>1555694</c:v>
                </c:pt>
                <c:pt idx="4">
                  <c:v>1689160</c:v>
                </c:pt>
                <c:pt idx="5">
                  <c:v>7616650</c:v>
                </c:pt>
                <c:pt idx="6">
                  <c:v>2037084</c:v>
                </c:pt>
                <c:pt idx="7">
                  <c:v>3487699</c:v>
                </c:pt>
                <c:pt idx="8">
                  <c:v>3957893</c:v>
                </c:pt>
                <c:pt idx="9">
                  <c:v>2353728</c:v>
                </c:pt>
                <c:pt idx="10">
                  <c:v>2113937</c:v>
                </c:pt>
                <c:pt idx="11">
                  <c:v>1432850</c:v>
                </c:pt>
                <c:pt idx="12">
                  <c:v>2160419</c:v>
                </c:pt>
                <c:pt idx="13">
                  <c:v>2989152</c:v>
                </c:pt>
                <c:pt idx="14">
                  <c:v>2476519</c:v>
                </c:pt>
              </c:numCache>
            </c:numRef>
          </c:val>
        </c:ser>
        <c:gapWidth val="20"/>
        <c:axId val="43244928"/>
        <c:axId val="34423936"/>
      </c:barChart>
      <c:catAx>
        <c:axId val="43244928"/>
        <c:scaling>
          <c:orientation val="minMax"/>
        </c:scaling>
        <c:axPos val="b"/>
        <c:numFmt formatCode="#,##0" sourceLinked="1"/>
        <c:tickLblPos val="nextTo"/>
        <c:txPr>
          <a:bodyPr rot="-5400000" vert="horz"/>
          <a:lstStyle/>
          <a:p>
            <a:pPr>
              <a:defRPr sz="800"/>
            </a:pPr>
            <a:endParaRPr lang="lv-LV"/>
          </a:p>
        </c:txPr>
        <c:crossAx val="34423936"/>
        <c:crosses val="autoZero"/>
        <c:auto val="1"/>
        <c:lblAlgn val="ctr"/>
        <c:lblOffset val="100"/>
      </c:catAx>
      <c:valAx>
        <c:axId val="34423936"/>
        <c:scaling>
          <c:orientation val="minMax"/>
        </c:scaling>
        <c:axPos val="l"/>
        <c:majorGridlines/>
        <c:numFmt formatCode="#,##0" sourceLinked="1"/>
        <c:tickLblPos val="nextTo"/>
        <c:crossAx val="43244928"/>
        <c:crosses val="autoZero"/>
        <c:crossBetween val="between"/>
      </c:valAx>
    </c:plotArea>
    <c:plotVisOnly val="1"/>
    <c:dispBlanksAs val="gap"/>
  </c:chart>
  <c:printSettings>
    <c:headerFooter/>
    <c:pageMargins b="0.75000000000000278" l="0.70000000000000062" r="0.70000000000000062" t="0.750000000000002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lv-LV"/>
  <c:chart>
    <c:plotArea>
      <c:layout>
        <c:manualLayout>
          <c:layoutTarget val="inner"/>
          <c:xMode val="edge"/>
          <c:yMode val="edge"/>
          <c:x val="0.14061177142979084"/>
          <c:y val="1.4117881624871455E-2"/>
          <c:w val="0.82846935599173843"/>
          <c:h val="0.72109795376266506"/>
        </c:manualLayout>
      </c:layout>
      <c:barChart>
        <c:barDir val="col"/>
        <c:grouping val="clustered"/>
        <c:ser>
          <c:idx val="0"/>
          <c:order val="0"/>
          <c:cat>
            <c:strRef>
              <c:f>graf!$C$3:$C$17</c:f>
              <c:strCache>
                <c:ptCount val="15"/>
                <c:pt idx="0">
                  <c:v>Finanšu ministrija</c:v>
                </c:pt>
                <c:pt idx="1">
                  <c:v>Ministru kabinets</c:v>
                </c:pt>
                <c:pt idx="2">
                  <c:v>Aizsardzības ministrija</c:v>
                </c:pt>
                <c:pt idx="3">
                  <c:v>Veselības ministrija</c:v>
                </c:pt>
                <c:pt idx="4">
                  <c:v>Iekšlietu ministrija</c:v>
                </c:pt>
                <c:pt idx="5">
                  <c:v>Ārlietu ministrija</c:v>
                </c:pt>
                <c:pt idx="6">
                  <c:v>Labklājības ministrija</c:v>
                </c:pt>
                <c:pt idx="7">
                  <c:v>Tieslietu ministrija</c:v>
                </c:pt>
                <c:pt idx="8">
                  <c:v>Zemkopības ministrija</c:v>
                </c:pt>
                <c:pt idx="9">
                  <c:v>Izglītības un zinātnes ministrija</c:v>
                </c:pt>
                <c:pt idx="10">
                  <c:v>Vides ministrija</c:v>
                </c:pt>
                <c:pt idx="11">
                  <c:v>Kultūras ministrija</c:v>
                </c:pt>
                <c:pt idx="12">
                  <c:v>Satiksmes ministrija</c:v>
                </c:pt>
                <c:pt idx="13">
                  <c:v>Ekonomikas ministrija</c:v>
                </c:pt>
                <c:pt idx="14">
                  <c:v>Reģionālās attīstības un pašvaldību lietu ministrija</c:v>
                </c:pt>
              </c:strCache>
            </c:strRef>
          </c:cat>
          <c:val>
            <c:numRef>
              <c:f>graf!$E$3:$E$17</c:f>
              <c:numCache>
                <c:formatCode>#,##0</c:formatCode>
                <c:ptCount val="15"/>
                <c:pt idx="0">
                  <c:v>-155995.19166666735</c:v>
                </c:pt>
                <c:pt idx="1">
                  <c:v>-85891.807500000112</c:v>
                </c:pt>
                <c:pt idx="2">
                  <c:v>-165515.74666666705</c:v>
                </c:pt>
                <c:pt idx="3">
                  <c:v>-102065.74499999988</c:v>
                </c:pt>
                <c:pt idx="4">
                  <c:v>-111905.85650000023</c:v>
                </c:pt>
                <c:pt idx="5">
                  <c:v>-531900.3816666659</c:v>
                </c:pt>
                <c:pt idx="6">
                  <c:v>-144775.78083333327</c:v>
                </c:pt>
                <c:pt idx="7">
                  <c:v>-263037.9049999998</c:v>
                </c:pt>
                <c:pt idx="8">
                  <c:v>-298650.11500000022</c:v>
                </c:pt>
                <c:pt idx="9">
                  <c:v>-177986.99666666659</c:v>
                </c:pt>
                <c:pt idx="10">
                  <c:v>-163972.75666666613</c:v>
                </c:pt>
                <c:pt idx="11">
                  <c:v>-111939.70666666655</c:v>
                </c:pt>
                <c:pt idx="12">
                  <c:v>-182971.58833333361</c:v>
                </c:pt>
                <c:pt idx="13">
                  <c:v>-448676.72833333351</c:v>
                </c:pt>
                <c:pt idx="14">
                  <c:v>-706572.96333333314</c:v>
                </c:pt>
              </c:numCache>
            </c:numRef>
          </c:val>
        </c:ser>
        <c:gapWidth val="20"/>
        <c:axId val="34459648"/>
        <c:axId val="34461184"/>
      </c:barChart>
      <c:catAx>
        <c:axId val="34459648"/>
        <c:scaling>
          <c:orientation val="minMax"/>
        </c:scaling>
        <c:axPos val="b"/>
        <c:numFmt formatCode="#,##0" sourceLinked="1"/>
        <c:tickLblPos val="low"/>
        <c:txPr>
          <a:bodyPr rot="-5400000" vert="horz"/>
          <a:lstStyle/>
          <a:p>
            <a:pPr>
              <a:defRPr sz="800"/>
            </a:pPr>
            <a:endParaRPr lang="lv-LV"/>
          </a:p>
        </c:txPr>
        <c:crossAx val="34461184"/>
        <c:crosses val="autoZero"/>
        <c:auto val="1"/>
        <c:lblAlgn val="ctr"/>
        <c:lblOffset val="100"/>
      </c:catAx>
      <c:valAx>
        <c:axId val="34461184"/>
        <c:scaling>
          <c:orientation val="minMax"/>
        </c:scaling>
        <c:axPos val="l"/>
        <c:majorGridlines/>
        <c:numFmt formatCode="#,##0" sourceLinked="1"/>
        <c:tickLblPos val="nextTo"/>
        <c:crossAx val="34459648"/>
        <c:crosses val="autoZero"/>
        <c:crossBetween val="between"/>
      </c:valAx>
    </c:plotArea>
    <c:plotVisOnly val="1"/>
    <c:dispBlanksAs val="gap"/>
  </c:chart>
  <c:printSettings>
    <c:headerFooter/>
    <c:pageMargins b="0.75000000000000278" l="0.70000000000000062" r="0.70000000000000062" t="0.750000000000002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lv-LV"/>
  <c:chart>
    <c:title>
      <c:spPr>
        <a:noFill/>
        <a:ln w="25400">
          <a:noFill/>
        </a:ln>
      </c:spPr>
    </c:title>
    <c:plotArea>
      <c:layout>
        <c:manualLayout>
          <c:layoutTarget val="inner"/>
          <c:xMode val="edge"/>
          <c:yMode val="edge"/>
          <c:x val="0.10389134386187124"/>
          <c:y val="1.3310798823654303E-2"/>
          <c:w val="0.86482524079611733"/>
          <c:h val="0.62708652235882489"/>
        </c:manualLayout>
      </c:layout>
      <c:barChart>
        <c:barDir val="col"/>
        <c:grouping val="clustered"/>
        <c:ser>
          <c:idx val="0"/>
          <c:order val="0"/>
          <c:tx>
            <c:strRef>
              <c:f>graf!$B$3</c:f>
              <c:strCache>
                <c:ptCount val="1"/>
                <c:pt idx="0">
                  <c:v>Politiku veidošana (Ministru kabinets, ministriju centrālie aparāti)</c:v>
                </c:pt>
              </c:strCache>
            </c:strRef>
          </c:tx>
          <c:dLbls>
            <c:spPr>
              <a:noFill/>
              <a:ln w="25400">
                <a:noFill/>
              </a:ln>
            </c:spPr>
            <c:txPr>
              <a:bodyPr rot="-5400000" vert="horz"/>
              <a:lstStyle/>
              <a:p>
                <a:pPr>
                  <a:defRPr/>
                </a:pPr>
                <a:endParaRPr lang="lv-LV"/>
              </a:p>
            </c:txPr>
            <c:showVal val="1"/>
          </c:dLbls>
          <c:cat>
            <c:strRef>
              <c:f>graf!$C$3:$C$17</c:f>
              <c:strCache>
                <c:ptCount val="15"/>
                <c:pt idx="0">
                  <c:v>Finanšu ministrija</c:v>
                </c:pt>
                <c:pt idx="1">
                  <c:v>Ministru kabinets</c:v>
                </c:pt>
                <c:pt idx="2">
                  <c:v>Aizsardzības ministrija</c:v>
                </c:pt>
                <c:pt idx="3">
                  <c:v>Veselības ministrija</c:v>
                </c:pt>
                <c:pt idx="4">
                  <c:v>Iekšlietu ministrija</c:v>
                </c:pt>
                <c:pt idx="5">
                  <c:v>Ārlietu ministrija</c:v>
                </c:pt>
                <c:pt idx="6">
                  <c:v>Labklājības ministrija</c:v>
                </c:pt>
                <c:pt idx="7">
                  <c:v>Tieslietu ministrija</c:v>
                </c:pt>
                <c:pt idx="8">
                  <c:v>Zemkopības ministrija</c:v>
                </c:pt>
                <c:pt idx="9">
                  <c:v>Izglītības un zinātnes ministrija</c:v>
                </c:pt>
                <c:pt idx="10">
                  <c:v>Vides ministrija</c:v>
                </c:pt>
                <c:pt idx="11">
                  <c:v>Kultūras ministrija</c:v>
                </c:pt>
                <c:pt idx="12">
                  <c:v>Satiksmes ministrija</c:v>
                </c:pt>
                <c:pt idx="13">
                  <c:v>Ekonomikas ministrija</c:v>
                </c:pt>
                <c:pt idx="14">
                  <c:v>Reģionālās attīstības un pašvaldību lietu ministrija</c:v>
                </c:pt>
              </c:strCache>
            </c:strRef>
          </c:cat>
          <c:val>
            <c:numRef>
              <c:f>graf!$F$3:$F$17</c:f>
              <c:numCache>
                <c:formatCode>0.00%</c:formatCode>
                <c:ptCount val="15"/>
                <c:pt idx="0">
                  <c:v>3.2355702944473652E-2</c:v>
                </c:pt>
                <c:pt idx="1">
                  <c:v>3.9161815047413673E-2</c:v>
                </c:pt>
                <c:pt idx="2">
                  <c:v>4.6666666666666745E-2</c:v>
                </c:pt>
                <c:pt idx="3">
                  <c:v>6.5607854115269371E-2</c:v>
                </c:pt>
                <c:pt idx="4">
                  <c:v>6.6249411837836725E-2</c:v>
                </c:pt>
                <c:pt idx="5">
                  <c:v>6.9833900949454963E-2</c:v>
                </c:pt>
                <c:pt idx="6">
                  <c:v>7.1070108465499326E-2</c:v>
                </c:pt>
                <c:pt idx="7">
                  <c:v>7.5418751732875933E-2</c:v>
                </c:pt>
                <c:pt idx="8">
                  <c:v>7.5456844083455543E-2</c:v>
                </c:pt>
                <c:pt idx="9">
                  <c:v>7.5619186527358551E-2</c:v>
                </c:pt>
                <c:pt idx="10">
                  <c:v>7.7567475599635283E-2</c:v>
                </c:pt>
                <c:pt idx="11">
                  <c:v>7.8123813844203194E-2</c:v>
                </c:pt>
                <c:pt idx="12">
                  <c:v>8.4692639869087261E-2</c:v>
                </c:pt>
                <c:pt idx="13">
                  <c:v>0.15010167710887012</c:v>
                </c:pt>
                <c:pt idx="14">
                  <c:v>0.28530892084144444</c:v>
                </c:pt>
              </c:numCache>
            </c:numRef>
          </c:val>
        </c:ser>
        <c:gapWidth val="20"/>
        <c:axId val="34698368"/>
        <c:axId val="34699904"/>
      </c:barChart>
      <c:catAx>
        <c:axId val="34698368"/>
        <c:scaling>
          <c:orientation val="minMax"/>
        </c:scaling>
        <c:axPos val="b"/>
        <c:numFmt formatCode="#,##0" sourceLinked="1"/>
        <c:tickLblPos val="nextTo"/>
        <c:txPr>
          <a:bodyPr rot="-5400000" vert="horz"/>
          <a:lstStyle/>
          <a:p>
            <a:pPr>
              <a:defRPr sz="800"/>
            </a:pPr>
            <a:endParaRPr lang="lv-LV"/>
          </a:p>
        </c:txPr>
        <c:crossAx val="34699904"/>
        <c:crosses val="autoZero"/>
        <c:auto val="1"/>
        <c:lblAlgn val="ctr"/>
        <c:lblOffset val="100"/>
      </c:catAx>
      <c:valAx>
        <c:axId val="34699904"/>
        <c:scaling>
          <c:orientation val="minMax"/>
        </c:scaling>
        <c:axPos val="l"/>
        <c:majorGridlines/>
        <c:numFmt formatCode="0%" sourceLinked="0"/>
        <c:tickLblPos val="nextTo"/>
        <c:crossAx val="34698368"/>
        <c:crosses val="autoZero"/>
        <c:crossBetween val="between"/>
      </c:valAx>
    </c:plotArea>
    <c:plotVisOnly val="1"/>
    <c:dispBlanksAs val="gap"/>
  </c:chart>
  <c:printSettings>
    <c:headerFooter/>
    <c:pageMargins b="0.75000000000000278" l="0.70000000000000062" r="0.70000000000000062" t="0.750000000000002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lv-LV"/>
  <c:chart>
    <c:plotArea>
      <c:layout>
        <c:manualLayout>
          <c:layoutTarget val="inner"/>
          <c:xMode val="edge"/>
          <c:yMode val="edge"/>
          <c:x val="0.22878974914678626"/>
          <c:y val="2.8282828282828285E-2"/>
          <c:w val="0.72640745354104663"/>
          <c:h val="0.44848484848485015"/>
        </c:manualLayout>
      </c:layout>
      <c:barChart>
        <c:barDir val="col"/>
        <c:grouping val="clustered"/>
        <c:ser>
          <c:idx val="0"/>
          <c:order val="0"/>
          <c:cat>
            <c:strRef>
              <c:f>graf!$C$18:$C$27</c:f>
              <c:strCache>
                <c:ptCount val="10"/>
                <c:pt idx="0">
                  <c:v>Ieslodzījumu vietas</c:v>
                </c:pt>
                <c:pt idx="1">
                  <c:v>Ugunsdrošības, ugunsdzēsības, glābšanas un civilās drošības dienesti</c:v>
                </c:pt>
                <c:pt idx="2">
                  <c:v>NBS atalgojums un pārstāvji ārvalstīs</c:v>
                </c:pt>
                <c:pt idx="3">
                  <c:v>Pilsonības un migrācijas lietas</c:v>
                </c:pt>
                <c:pt idx="4">
                  <c:v>Policija</c:v>
                </c:pt>
                <c:pt idx="5">
                  <c:v>NBS uzturēšana</c:v>
                </c:pt>
                <c:pt idx="6">
                  <c:v>Civilā aizsardzība un Jaunsardzes centra darbība</c:v>
                </c:pt>
                <c:pt idx="7">
                  <c:v>Atbalsts sabiedriskās kārtības nodrošināšanai - Tiesu izpildītāji un ekspertīzes, juridiskā palīdzība</c:v>
                </c:pt>
                <c:pt idx="8">
                  <c:v>Robežsardze</c:v>
                </c:pt>
                <c:pt idx="9">
                  <c:v>Atbalsts sabiedriskai kārtībai un drošībai - IeM komunikācijas, īpašumu pārvaldīšana, lietisko pierādījumu glabāšana un AizM militārā izlūkošana</c:v>
                </c:pt>
              </c:strCache>
            </c:strRef>
          </c:cat>
          <c:val>
            <c:numRef>
              <c:f>graf!$D$18:$D$27</c:f>
              <c:numCache>
                <c:formatCode>#,##0</c:formatCode>
                <c:ptCount val="10"/>
                <c:pt idx="0">
                  <c:v>21443773</c:v>
                </c:pt>
                <c:pt idx="1">
                  <c:v>27265908</c:v>
                </c:pt>
                <c:pt idx="2">
                  <c:v>54992822</c:v>
                </c:pt>
                <c:pt idx="3">
                  <c:v>6109389</c:v>
                </c:pt>
                <c:pt idx="4">
                  <c:v>68606450</c:v>
                </c:pt>
                <c:pt idx="5">
                  <c:v>60188834</c:v>
                </c:pt>
                <c:pt idx="6">
                  <c:v>1953528</c:v>
                </c:pt>
                <c:pt idx="7">
                  <c:v>2042738</c:v>
                </c:pt>
                <c:pt idx="8">
                  <c:v>19840846</c:v>
                </c:pt>
                <c:pt idx="9">
                  <c:v>21933394</c:v>
                </c:pt>
              </c:numCache>
            </c:numRef>
          </c:val>
        </c:ser>
        <c:gapWidth val="20"/>
        <c:axId val="34723712"/>
        <c:axId val="34725248"/>
      </c:barChart>
      <c:catAx>
        <c:axId val="34723712"/>
        <c:scaling>
          <c:orientation val="minMax"/>
        </c:scaling>
        <c:axPos val="b"/>
        <c:numFmt formatCode="General" sourceLinked="1"/>
        <c:tickLblPos val="nextTo"/>
        <c:txPr>
          <a:bodyPr rot="-5400000" vert="horz"/>
          <a:lstStyle/>
          <a:p>
            <a:pPr>
              <a:defRPr/>
            </a:pPr>
            <a:endParaRPr lang="lv-LV"/>
          </a:p>
        </c:txPr>
        <c:crossAx val="34725248"/>
        <c:crosses val="autoZero"/>
        <c:auto val="1"/>
        <c:lblAlgn val="ctr"/>
        <c:lblOffset val="100"/>
      </c:catAx>
      <c:valAx>
        <c:axId val="34725248"/>
        <c:scaling>
          <c:orientation val="minMax"/>
        </c:scaling>
        <c:axPos val="l"/>
        <c:majorGridlines/>
        <c:numFmt formatCode="#,##0" sourceLinked="1"/>
        <c:tickLblPos val="nextTo"/>
        <c:txPr>
          <a:bodyPr/>
          <a:lstStyle/>
          <a:p>
            <a:pPr>
              <a:defRPr sz="900"/>
            </a:pPr>
            <a:endParaRPr lang="lv-LV"/>
          </a:p>
        </c:txPr>
        <c:crossAx val="34723712"/>
        <c:crosses val="autoZero"/>
        <c:crossBetween val="between"/>
      </c:valAx>
    </c:plotArea>
    <c:plotVisOnly val="1"/>
    <c:dispBlanksAs val="gap"/>
  </c:chart>
  <c:printSettings>
    <c:headerFooter/>
    <c:pageMargins b="0.75000000000000278" l="0.70000000000000062" r="0.70000000000000062" t="0.750000000000002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lv-LV"/>
  <c:chart>
    <c:plotArea>
      <c:layout>
        <c:manualLayout>
          <c:layoutTarget val="inner"/>
          <c:xMode val="edge"/>
          <c:yMode val="edge"/>
          <c:x val="0.19940886059982871"/>
          <c:y val="1.1361003766660917E-2"/>
          <c:w val="0.75878956046428336"/>
          <c:h val="0.5112451694997413"/>
        </c:manualLayout>
      </c:layout>
      <c:barChart>
        <c:barDir val="col"/>
        <c:grouping val="clustered"/>
        <c:ser>
          <c:idx val="0"/>
          <c:order val="0"/>
          <c:cat>
            <c:strRef>
              <c:f>graf!$C$18:$C$27</c:f>
              <c:strCache>
                <c:ptCount val="10"/>
                <c:pt idx="0">
                  <c:v>Ieslodzījumu vietas</c:v>
                </c:pt>
                <c:pt idx="1">
                  <c:v>Ugunsdrošības, ugunsdzēsības, glābšanas un civilās drošības dienesti</c:v>
                </c:pt>
                <c:pt idx="2">
                  <c:v>NBS atalgojums un pārstāvji ārvalstīs</c:v>
                </c:pt>
                <c:pt idx="3">
                  <c:v>Pilsonības un migrācijas lietas</c:v>
                </c:pt>
                <c:pt idx="4">
                  <c:v>Policija</c:v>
                </c:pt>
                <c:pt idx="5">
                  <c:v>NBS uzturēšana</c:v>
                </c:pt>
                <c:pt idx="6">
                  <c:v>Civilā aizsardzība un Jaunsardzes centra darbība</c:v>
                </c:pt>
                <c:pt idx="7">
                  <c:v>Atbalsts sabiedriskās kārtības nodrošināšanai - Tiesu izpildītāji un ekspertīzes, juridiskā palīdzība</c:v>
                </c:pt>
                <c:pt idx="8">
                  <c:v>Robežsardze</c:v>
                </c:pt>
                <c:pt idx="9">
                  <c:v>Atbalsts sabiedriskai kārtībai un drošībai - IeM komunikācijas, īpašumu pārvaldīšana, lietisko pierādījumu glabāšana un AizM militārā izlūkošana</c:v>
                </c:pt>
              </c:strCache>
            </c:strRef>
          </c:cat>
          <c:val>
            <c:numRef>
              <c:f>graf!$E$18:$E$27</c:f>
              <c:numCache>
                <c:formatCode>#,##0</c:formatCode>
                <c:ptCount val="10"/>
                <c:pt idx="0">
                  <c:v>0</c:v>
                </c:pt>
                <c:pt idx="1">
                  <c:v>-501178.03500000015</c:v>
                </c:pt>
                <c:pt idx="2">
                  <c:v>-1419467.1724999994</c:v>
                </c:pt>
                <c:pt idx="3">
                  <c:v>-294663.46299999766</c:v>
                </c:pt>
                <c:pt idx="4">
                  <c:v>-5234113.8087499887</c:v>
                </c:pt>
                <c:pt idx="5">
                  <c:v>-4920623.0024999976</c:v>
                </c:pt>
                <c:pt idx="6">
                  <c:v>-168445.04700000002</c:v>
                </c:pt>
                <c:pt idx="7">
                  <c:v>-193411.93799999985</c:v>
                </c:pt>
                <c:pt idx="8">
                  <c:v>-1916538.1785000004</c:v>
                </c:pt>
                <c:pt idx="9">
                  <c:v>-2618082.2349999994</c:v>
                </c:pt>
              </c:numCache>
            </c:numRef>
          </c:val>
        </c:ser>
        <c:gapWidth val="20"/>
        <c:axId val="34752768"/>
        <c:axId val="34775040"/>
      </c:barChart>
      <c:catAx>
        <c:axId val="34752768"/>
        <c:scaling>
          <c:orientation val="minMax"/>
        </c:scaling>
        <c:axPos val="b"/>
        <c:numFmt formatCode="General" sourceLinked="1"/>
        <c:tickLblPos val="low"/>
        <c:txPr>
          <a:bodyPr rot="-5400000" vert="horz"/>
          <a:lstStyle/>
          <a:p>
            <a:pPr>
              <a:defRPr/>
            </a:pPr>
            <a:endParaRPr lang="lv-LV"/>
          </a:p>
        </c:txPr>
        <c:crossAx val="34775040"/>
        <c:crosses val="autoZero"/>
        <c:auto val="1"/>
        <c:lblAlgn val="ctr"/>
        <c:lblOffset val="100"/>
      </c:catAx>
      <c:valAx>
        <c:axId val="34775040"/>
        <c:scaling>
          <c:orientation val="minMax"/>
        </c:scaling>
        <c:axPos val="l"/>
        <c:majorGridlines/>
        <c:numFmt formatCode="#,##0" sourceLinked="1"/>
        <c:tickLblPos val="nextTo"/>
        <c:txPr>
          <a:bodyPr/>
          <a:lstStyle/>
          <a:p>
            <a:pPr>
              <a:defRPr sz="900"/>
            </a:pPr>
            <a:endParaRPr lang="lv-LV"/>
          </a:p>
        </c:txPr>
        <c:crossAx val="34752768"/>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lv-LV"/>
  <c:chart>
    <c:title>
      <c:spPr>
        <a:noFill/>
        <a:ln w="25400">
          <a:noFill/>
        </a:ln>
      </c:spPr>
    </c:title>
    <c:plotArea>
      <c:layout>
        <c:manualLayout>
          <c:layoutTarget val="inner"/>
          <c:xMode val="edge"/>
          <c:yMode val="edge"/>
          <c:x val="9.6653940381541292E-2"/>
          <c:y val="2.0618593769045429E-2"/>
          <c:w val="0.87194193025050071"/>
          <c:h val="0.46391835980352231"/>
        </c:manualLayout>
      </c:layout>
      <c:barChart>
        <c:barDir val="col"/>
        <c:grouping val="clustered"/>
        <c:ser>
          <c:idx val="0"/>
          <c:order val="0"/>
          <c:tx>
            <c:strRef>
              <c:f>graf!$B$18</c:f>
              <c:strCache>
                <c:ptCount val="1"/>
                <c:pt idx="0">
                  <c:v>Sabiedriskā kārtība, drošība un valsts aizsardzība</c:v>
                </c:pt>
              </c:strCache>
            </c:strRef>
          </c:tx>
          <c:dLbls>
            <c:spPr>
              <a:noFill/>
              <a:ln w="25400">
                <a:noFill/>
              </a:ln>
            </c:spPr>
            <c:txPr>
              <a:bodyPr rot="-5400000" vert="horz"/>
              <a:lstStyle/>
              <a:p>
                <a:pPr>
                  <a:defRPr/>
                </a:pPr>
                <a:endParaRPr lang="lv-LV"/>
              </a:p>
            </c:txPr>
            <c:showVal val="1"/>
          </c:dLbls>
          <c:cat>
            <c:strRef>
              <c:f>graf!$C$18:$C$27</c:f>
              <c:strCache>
                <c:ptCount val="10"/>
                <c:pt idx="0">
                  <c:v>Ieslodzījumu vietas</c:v>
                </c:pt>
                <c:pt idx="1">
                  <c:v>Ugunsdrošības, ugunsdzēsības, glābšanas un civilās drošības dienesti</c:v>
                </c:pt>
                <c:pt idx="2">
                  <c:v>NBS atalgojums un pārstāvji ārvalstīs</c:v>
                </c:pt>
                <c:pt idx="3">
                  <c:v>Pilsonības un migrācijas lietas</c:v>
                </c:pt>
                <c:pt idx="4">
                  <c:v>Policija</c:v>
                </c:pt>
                <c:pt idx="5">
                  <c:v>NBS uzturēšana</c:v>
                </c:pt>
                <c:pt idx="6">
                  <c:v>Civilā aizsardzība un Jaunsardzes centra darbība</c:v>
                </c:pt>
                <c:pt idx="7">
                  <c:v>Atbalsts sabiedriskās kārtības nodrošināšanai - Tiesu izpildītāji un ekspertīzes, juridiskā palīdzība</c:v>
                </c:pt>
                <c:pt idx="8">
                  <c:v>Robežsardze</c:v>
                </c:pt>
                <c:pt idx="9">
                  <c:v>Atbalsts sabiedriskai kārtībai un drošībai - IeM komunikācijas, īpašumu pārvaldīšana, lietisko pierādījumu glabāšana un AizM militārā izlūkošana</c:v>
                </c:pt>
              </c:strCache>
            </c:strRef>
          </c:cat>
          <c:val>
            <c:numRef>
              <c:f>graf!$F$18:$F$27</c:f>
              <c:numCache>
                <c:formatCode>0.00%</c:formatCode>
                <c:ptCount val="10"/>
                <c:pt idx="0">
                  <c:v>0</c:v>
                </c:pt>
                <c:pt idx="1">
                  <c:v>1.8381123966236479E-2</c:v>
                </c:pt>
                <c:pt idx="2">
                  <c:v>2.5811862728193913E-2</c:v>
                </c:pt>
                <c:pt idx="3">
                  <c:v>4.8231249147827615E-2</c:v>
                </c:pt>
                <c:pt idx="4">
                  <c:v>7.6291861898553082E-2</c:v>
                </c:pt>
                <c:pt idx="5">
                  <c:v>8.1753087333441221E-2</c:v>
                </c:pt>
                <c:pt idx="6">
                  <c:v>8.6226072521100261E-2</c:v>
                </c:pt>
                <c:pt idx="7">
                  <c:v>9.4682694501203701E-2</c:v>
                </c:pt>
                <c:pt idx="8">
                  <c:v>9.6595587632704816E-2</c:v>
                </c:pt>
                <c:pt idx="9">
                  <c:v>0.11936512128492283</c:v>
                </c:pt>
              </c:numCache>
            </c:numRef>
          </c:val>
        </c:ser>
        <c:gapWidth val="20"/>
        <c:axId val="34790400"/>
        <c:axId val="34796288"/>
      </c:barChart>
      <c:catAx>
        <c:axId val="34790400"/>
        <c:scaling>
          <c:orientation val="minMax"/>
        </c:scaling>
        <c:axPos val="b"/>
        <c:numFmt formatCode="General" sourceLinked="1"/>
        <c:majorTickMark val="in"/>
        <c:tickLblPos val="low"/>
        <c:txPr>
          <a:bodyPr rot="-5400000" vert="horz"/>
          <a:lstStyle/>
          <a:p>
            <a:pPr>
              <a:defRPr/>
            </a:pPr>
            <a:endParaRPr lang="lv-LV"/>
          </a:p>
        </c:txPr>
        <c:crossAx val="34796288"/>
        <c:crosses val="autoZero"/>
        <c:auto val="1"/>
        <c:lblAlgn val="ctr"/>
        <c:lblOffset val="100"/>
      </c:catAx>
      <c:valAx>
        <c:axId val="34796288"/>
        <c:scaling>
          <c:orientation val="minMax"/>
        </c:scaling>
        <c:axPos val="l"/>
        <c:majorGridlines/>
        <c:numFmt formatCode="0%" sourceLinked="0"/>
        <c:tickLblPos val="nextTo"/>
        <c:txPr>
          <a:bodyPr/>
          <a:lstStyle/>
          <a:p>
            <a:pPr>
              <a:defRPr sz="900"/>
            </a:pPr>
            <a:endParaRPr lang="lv-LV"/>
          </a:p>
        </c:txPr>
        <c:crossAx val="34790400"/>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21" Type="http://schemas.openxmlformats.org/officeDocument/2006/relationships/chart" Target="../charts/chart24.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24" Type="http://schemas.openxmlformats.org/officeDocument/2006/relationships/chart" Target="../charts/chart27.xml"/><Relationship Id="rId5" Type="http://schemas.openxmlformats.org/officeDocument/2006/relationships/chart" Target="../charts/chart8.xml"/><Relationship Id="rId15" Type="http://schemas.openxmlformats.org/officeDocument/2006/relationships/chart" Target="../charts/chart18.xml"/><Relationship Id="rId23" Type="http://schemas.openxmlformats.org/officeDocument/2006/relationships/chart" Target="../charts/chart26.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 Id="rId22"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12</xdr:col>
      <xdr:colOff>66675</xdr:colOff>
      <xdr:row>2</xdr:row>
      <xdr:rowOff>19050</xdr:rowOff>
    </xdr:from>
    <xdr:to>
      <xdr:col>23</xdr:col>
      <xdr:colOff>0</xdr:colOff>
      <xdr:row>15</xdr:row>
      <xdr:rowOff>161925</xdr:rowOff>
    </xdr:to>
    <xdr:graphicFrame macro="">
      <xdr:nvGraphicFramePr>
        <xdr:cNvPr id="1126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38100</xdr:colOff>
      <xdr:row>2</xdr:row>
      <xdr:rowOff>19050</xdr:rowOff>
    </xdr:from>
    <xdr:to>
      <xdr:col>33</xdr:col>
      <xdr:colOff>542925</xdr:colOff>
      <xdr:row>15</xdr:row>
      <xdr:rowOff>161925</xdr:rowOff>
    </xdr:to>
    <xdr:graphicFrame macro="">
      <xdr:nvGraphicFramePr>
        <xdr:cNvPr id="112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85725</xdr:colOff>
      <xdr:row>16</xdr:row>
      <xdr:rowOff>9525</xdr:rowOff>
    </xdr:from>
    <xdr:to>
      <xdr:col>23</xdr:col>
      <xdr:colOff>0</xdr:colOff>
      <xdr:row>42</xdr:row>
      <xdr:rowOff>66675</xdr:rowOff>
    </xdr:to>
    <xdr:graphicFrame macro="">
      <xdr:nvGraphicFramePr>
        <xdr:cNvPr id="1126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1</xdr:row>
      <xdr:rowOff>0</xdr:rowOff>
    </xdr:from>
    <xdr:to>
      <xdr:col>10</xdr:col>
      <xdr:colOff>76200</xdr:colOff>
      <xdr:row>17</xdr:row>
      <xdr:rowOff>0</xdr:rowOff>
    </xdr:to>
    <xdr:graphicFrame macro="">
      <xdr:nvGraphicFramePr>
        <xdr:cNvPr id="153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76200</xdr:colOff>
      <xdr:row>0</xdr:row>
      <xdr:rowOff>257175</xdr:rowOff>
    </xdr:from>
    <xdr:to>
      <xdr:col>15</xdr:col>
      <xdr:colOff>323850</xdr:colOff>
      <xdr:row>17</xdr:row>
      <xdr:rowOff>0</xdr:rowOff>
    </xdr:to>
    <xdr:graphicFrame macro="">
      <xdr:nvGraphicFramePr>
        <xdr:cNvPr id="153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333375</xdr:colOff>
      <xdr:row>1</xdr:row>
      <xdr:rowOff>0</xdr:rowOff>
    </xdr:from>
    <xdr:to>
      <xdr:col>20</xdr:col>
      <xdr:colOff>571500</xdr:colOff>
      <xdr:row>17</xdr:row>
      <xdr:rowOff>0</xdr:rowOff>
    </xdr:to>
    <xdr:graphicFrame macro="">
      <xdr:nvGraphicFramePr>
        <xdr:cNvPr id="153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95250</xdr:colOff>
      <xdr:row>17</xdr:row>
      <xdr:rowOff>9525</xdr:rowOff>
    </xdr:from>
    <xdr:to>
      <xdr:col>10</xdr:col>
      <xdr:colOff>85725</xdr:colOff>
      <xdr:row>27</xdr:row>
      <xdr:rowOff>0</xdr:rowOff>
    </xdr:to>
    <xdr:graphicFrame macro="">
      <xdr:nvGraphicFramePr>
        <xdr:cNvPr id="1536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66675</xdr:colOff>
      <xdr:row>17</xdr:row>
      <xdr:rowOff>0</xdr:rowOff>
    </xdr:from>
    <xdr:to>
      <xdr:col>15</xdr:col>
      <xdr:colOff>323850</xdr:colOff>
      <xdr:row>27</xdr:row>
      <xdr:rowOff>9525</xdr:rowOff>
    </xdr:to>
    <xdr:graphicFrame macro="">
      <xdr:nvGraphicFramePr>
        <xdr:cNvPr id="1536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323850</xdr:colOff>
      <xdr:row>17</xdr:row>
      <xdr:rowOff>0</xdr:rowOff>
    </xdr:from>
    <xdr:to>
      <xdr:col>20</xdr:col>
      <xdr:colOff>581025</xdr:colOff>
      <xdr:row>27</xdr:row>
      <xdr:rowOff>9525</xdr:rowOff>
    </xdr:to>
    <xdr:graphicFrame macro="">
      <xdr:nvGraphicFramePr>
        <xdr:cNvPr id="1536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85725</xdr:colOff>
      <xdr:row>27</xdr:row>
      <xdr:rowOff>0</xdr:rowOff>
    </xdr:from>
    <xdr:to>
      <xdr:col>10</xdr:col>
      <xdr:colOff>66675</xdr:colOff>
      <xdr:row>32</xdr:row>
      <xdr:rowOff>685800</xdr:rowOff>
    </xdr:to>
    <xdr:graphicFrame macro="">
      <xdr:nvGraphicFramePr>
        <xdr:cNvPr id="1536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66675</xdr:colOff>
      <xdr:row>27</xdr:row>
      <xdr:rowOff>0</xdr:rowOff>
    </xdr:from>
    <xdr:to>
      <xdr:col>15</xdr:col>
      <xdr:colOff>323850</xdr:colOff>
      <xdr:row>32</xdr:row>
      <xdr:rowOff>685800</xdr:rowOff>
    </xdr:to>
    <xdr:graphicFrame macro="">
      <xdr:nvGraphicFramePr>
        <xdr:cNvPr id="1536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323850</xdr:colOff>
      <xdr:row>27</xdr:row>
      <xdr:rowOff>0</xdr:rowOff>
    </xdr:from>
    <xdr:to>
      <xdr:col>20</xdr:col>
      <xdr:colOff>581025</xdr:colOff>
      <xdr:row>32</xdr:row>
      <xdr:rowOff>685800</xdr:rowOff>
    </xdr:to>
    <xdr:graphicFrame macro="">
      <xdr:nvGraphicFramePr>
        <xdr:cNvPr id="1536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76200</xdr:colOff>
      <xdr:row>32</xdr:row>
      <xdr:rowOff>676275</xdr:rowOff>
    </xdr:from>
    <xdr:to>
      <xdr:col>10</xdr:col>
      <xdr:colOff>66675</xdr:colOff>
      <xdr:row>42</xdr:row>
      <xdr:rowOff>0</xdr:rowOff>
    </xdr:to>
    <xdr:graphicFrame macro="">
      <xdr:nvGraphicFramePr>
        <xdr:cNvPr id="15370"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66675</xdr:colOff>
      <xdr:row>32</xdr:row>
      <xdr:rowOff>676275</xdr:rowOff>
    </xdr:from>
    <xdr:to>
      <xdr:col>15</xdr:col>
      <xdr:colOff>323850</xdr:colOff>
      <xdr:row>42</xdr:row>
      <xdr:rowOff>0</xdr:rowOff>
    </xdr:to>
    <xdr:graphicFrame macro="">
      <xdr:nvGraphicFramePr>
        <xdr:cNvPr id="15371"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323850</xdr:colOff>
      <xdr:row>32</xdr:row>
      <xdr:rowOff>676275</xdr:rowOff>
    </xdr:from>
    <xdr:to>
      <xdr:col>20</xdr:col>
      <xdr:colOff>581025</xdr:colOff>
      <xdr:row>42</xdr:row>
      <xdr:rowOff>0</xdr:rowOff>
    </xdr:to>
    <xdr:graphicFrame macro="">
      <xdr:nvGraphicFramePr>
        <xdr:cNvPr id="1537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76200</xdr:colOff>
      <xdr:row>42</xdr:row>
      <xdr:rowOff>0</xdr:rowOff>
    </xdr:from>
    <xdr:to>
      <xdr:col>10</xdr:col>
      <xdr:colOff>66675</xdr:colOff>
      <xdr:row>49</xdr:row>
      <xdr:rowOff>0</xdr:rowOff>
    </xdr:to>
    <xdr:graphicFrame macro="">
      <xdr:nvGraphicFramePr>
        <xdr:cNvPr id="1537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76200</xdr:colOff>
      <xdr:row>49</xdr:row>
      <xdr:rowOff>0</xdr:rowOff>
    </xdr:from>
    <xdr:to>
      <xdr:col>10</xdr:col>
      <xdr:colOff>66675</xdr:colOff>
      <xdr:row>56</xdr:row>
      <xdr:rowOff>561975</xdr:rowOff>
    </xdr:to>
    <xdr:graphicFrame macro="">
      <xdr:nvGraphicFramePr>
        <xdr:cNvPr id="1537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76200</xdr:colOff>
      <xdr:row>57</xdr:row>
      <xdr:rowOff>0</xdr:rowOff>
    </xdr:from>
    <xdr:to>
      <xdr:col>10</xdr:col>
      <xdr:colOff>66675</xdr:colOff>
      <xdr:row>64</xdr:row>
      <xdr:rowOff>0</xdr:rowOff>
    </xdr:to>
    <xdr:graphicFrame macro="">
      <xdr:nvGraphicFramePr>
        <xdr:cNvPr id="15375"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76200</xdr:colOff>
      <xdr:row>64</xdr:row>
      <xdr:rowOff>0</xdr:rowOff>
    </xdr:from>
    <xdr:to>
      <xdr:col>10</xdr:col>
      <xdr:colOff>66675</xdr:colOff>
      <xdr:row>76</xdr:row>
      <xdr:rowOff>0</xdr:rowOff>
    </xdr:to>
    <xdr:graphicFrame macro="">
      <xdr:nvGraphicFramePr>
        <xdr:cNvPr id="1537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66675</xdr:colOff>
      <xdr:row>42</xdr:row>
      <xdr:rowOff>0</xdr:rowOff>
    </xdr:from>
    <xdr:to>
      <xdr:col>15</xdr:col>
      <xdr:colOff>323850</xdr:colOff>
      <xdr:row>48</xdr:row>
      <xdr:rowOff>581025</xdr:rowOff>
    </xdr:to>
    <xdr:graphicFrame macro="">
      <xdr:nvGraphicFramePr>
        <xdr:cNvPr id="15377"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15</xdr:col>
      <xdr:colOff>323850</xdr:colOff>
      <xdr:row>42</xdr:row>
      <xdr:rowOff>0</xdr:rowOff>
    </xdr:from>
    <xdr:to>
      <xdr:col>20</xdr:col>
      <xdr:colOff>581025</xdr:colOff>
      <xdr:row>48</xdr:row>
      <xdr:rowOff>581025</xdr:rowOff>
    </xdr:to>
    <xdr:graphicFrame macro="">
      <xdr:nvGraphicFramePr>
        <xdr:cNvPr id="15378"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xdr:col>
      <xdr:colOff>57150</xdr:colOff>
      <xdr:row>48</xdr:row>
      <xdr:rowOff>571500</xdr:rowOff>
    </xdr:from>
    <xdr:to>
      <xdr:col>15</xdr:col>
      <xdr:colOff>323850</xdr:colOff>
      <xdr:row>57</xdr:row>
      <xdr:rowOff>0</xdr:rowOff>
    </xdr:to>
    <xdr:graphicFrame macro="">
      <xdr:nvGraphicFramePr>
        <xdr:cNvPr id="15379"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xdr:col>
      <xdr:colOff>323850</xdr:colOff>
      <xdr:row>49</xdr:row>
      <xdr:rowOff>0</xdr:rowOff>
    </xdr:from>
    <xdr:to>
      <xdr:col>20</xdr:col>
      <xdr:colOff>581025</xdr:colOff>
      <xdr:row>57</xdr:row>
      <xdr:rowOff>0</xdr:rowOff>
    </xdr:to>
    <xdr:graphicFrame macro="">
      <xdr:nvGraphicFramePr>
        <xdr:cNvPr id="15380"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10</xdr:col>
      <xdr:colOff>66675</xdr:colOff>
      <xdr:row>57</xdr:row>
      <xdr:rowOff>0</xdr:rowOff>
    </xdr:from>
    <xdr:to>
      <xdr:col>16</xdr:col>
      <xdr:colOff>0</xdr:colOff>
      <xdr:row>64</xdr:row>
      <xdr:rowOff>0</xdr:rowOff>
    </xdr:to>
    <xdr:graphicFrame macro="">
      <xdr:nvGraphicFramePr>
        <xdr:cNvPr id="15381"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16</xdr:col>
      <xdr:colOff>0</xdr:colOff>
      <xdr:row>57</xdr:row>
      <xdr:rowOff>0</xdr:rowOff>
    </xdr:from>
    <xdr:to>
      <xdr:col>21</xdr:col>
      <xdr:colOff>0</xdr:colOff>
      <xdr:row>64</xdr:row>
      <xdr:rowOff>0</xdr:rowOff>
    </xdr:to>
    <xdr:graphicFrame macro="">
      <xdr:nvGraphicFramePr>
        <xdr:cNvPr id="15382"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10</xdr:col>
      <xdr:colOff>66675</xdr:colOff>
      <xdr:row>64</xdr:row>
      <xdr:rowOff>0</xdr:rowOff>
    </xdr:from>
    <xdr:to>
      <xdr:col>16</xdr:col>
      <xdr:colOff>0</xdr:colOff>
      <xdr:row>76</xdr:row>
      <xdr:rowOff>0</xdr:rowOff>
    </xdr:to>
    <xdr:graphicFrame macro="">
      <xdr:nvGraphicFramePr>
        <xdr:cNvPr id="15383"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16</xdr:col>
      <xdr:colOff>0</xdr:colOff>
      <xdr:row>64</xdr:row>
      <xdr:rowOff>0</xdr:rowOff>
    </xdr:from>
    <xdr:to>
      <xdr:col>21</xdr:col>
      <xdr:colOff>19050</xdr:colOff>
      <xdr:row>76</xdr:row>
      <xdr:rowOff>0</xdr:rowOff>
    </xdr:to>
    <xdr:graphicFrame macro="">
      <xdr:nvGraphicFramePr>
        <xdr:cNvPr id="15384"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UNKCIJU%202010%20VERTESANA%20MINISTRIJAS/DISKUSIJAS%20II%20posms/VERTEJUMI/VERTIBAS_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k"/>
      <sheetName val="vk_v"/>
      <sheetName val="vk_b"/>
      <sheetName val="fm"/>
      <sheetName val="lddk"/>
      <sheetName val="elpa"/>
      <sheetName val="ltrk"/>
      <sheetName val="lps"/>
      <sheetName val="lbas"/>
      <sheetName val="00"/>
      <sheetName val="01"/>
      <sheetName val="02"/>
      <sheetName val="03"/>
      <sheetName val="04"/>
      <sheetName val="05"/>
      <sheetName val="07"/>
      <sheetName val="08"/>
      <sheetName val="09"/>
      <sheetName val="10"/>
      <sheetName val="11"/>
      <sheetName val="15"/>
      <sheetName val="A"/>
      <sheetName val="N"/>
      <sheetName val="matrica"/>
      <sheetName val="sum"/>
      <sheetName val="graf"/>
    </sheetNames>
    <sheetDataSet>
      <sheetData sheetId="0" refreshError="1">
        <row r="4">
          <cell r="C4" t="str">
            <v>Budžeta resora nosaukums</v>
          </cell>
          <cell r="D4" t="str">
            <v>Budžeta programmas nosaukums</v>
          </cell>
          <cell r="E4" t="str">
            <v>funkcijas Npk</v>
          </cell>
          <cell r="F4" t="str">
            <v xml:space="preserve">Funkcijas nosaukums </v>
          </cell>
        </row>
        <row r="5">
          <cell r="E5" t="str">
            <v>1174</v>
          </cell>
          <cell r="F5" t="str">
            <v>MK viedokļa sagatavošanas koordinācija un pārstāvības Satversmes tiesā nodrošināšana</v>
          </cell>
          <cell r="G5">
            <v>29038</v>
          </cell>
          <cell r="L5">
            <v>1</v>
          </cell>
        </row>
        <row r="6">
          <cell r="E6" t="str">
            <v>1175</v>
          </cell>
          <cell r="F6" t="str">
            <v>MK, MKK sēžu un VS sanāksmju organizēšana, sēdēm novirzīto dokumentu pārvaldība</v>
          </cell>
          <cell r="G6">
            <v>118313</v>
          </cell>
          <cell r="L6">
            <v>1</v>
          </cell>
        </row>
        <row r="7">
          <cell r="E7" t="str">
            <v>943</v>
          </cell>
          <cell r="F7" t="str">
            <v>Vadības, personālvadības, finanšu vadības, iekšējā audita un citu atbalsta uzdevumu izpilde</v>
          </cell>
          <cell r="G7">
            <v>240557</v>
          </cell>
          <cell r="L7">
            <v>0.92999999999999994</v>
          </cell>
        </row>
        <row r="8">
          <cell r="E8" t="str">
            <v>944</v>
          </cell>
          <cell r="F8" t="str">
            <v>Ēku kompleksa ( VK, TM, Augstākās tiesas un bij. ĀM) apsaimniekošana un ikdienas uzturēšana</v>
          </cell>
          <cell r="G8">
            <v>345587</v>
          </cell>
          <cell r="L8">
            <v>0.98</v>
          </cell>
        </row>
        <row r="9">
          <cell r="E9" t="str">
            <v>945</v>
          </cell>
          <cell r="F9" t="str">
            <v>Ministru kabineta locekļu un MP biroja atlīdzība un uzturēšanas izdevumi, to aprēķināšanas un izmaksas nodrošināšana</v>
          </cell>
          <cell r="G9">
            <v>601144</v>
          </cell>
          <cell r="L9">
            <v>1</v>
          </cell>
        </row>
        <row r="10">
          <cell r="E10" t="str">
            <v>946</v>
          </cell>
          <cell r="F10" t="str">
            <v>Juridiskā analīze</v>
          </cell>
          <cell r="G10">
            <v>167461</v>
          </cell>
          <cell r="L10">
            <v>1</v>
          </cell>
        </row>
        <row r="11">
          <cell r="E11" t="str">
            <v>947</v>
          </cell>
          <cell r="F11" t="str">
            <v>Ienākošās Ministru kabineta, Ministru prezidenta un Valsts kancelejas korespondences apstrāde (šķirošana, reģistrācija, novirzīšana, pārsūtīšana, glabāšana), kā arī sagatavoto dokumentu nosūtīšanas nodrošināšana</v>
          </cell>
          <cell r="G11">
            <v>111287</v>
          </cell>
          <cell r="L11">
            <v>0.98</v>
          </cell>
        </row>
        <row r="12">
          <cell r="E12" t="str">
            <v>948</v>
          </cell>
          <cell r="F12" t="str">
            <v>MK un MP tiesību aktu kvalitātes nodrošināšana, tos rediģējot un nodrošinot atbilstību latviešu literārās valodas normām</v>
          </cell>
          <cell r="G12">
            <v>125695</v>
          </cell>
          <cell r="L12">
            <v>0.98</v>
          </cell>
        </row>
        <row r="13">
          <cell r="E13" t="str">
            <v>950</v>
          </cell>
          <cell r="F13" t="str">
            <v>E-portfeļa, Ministru kabineta, Ministru kabineta komitejas un Valsts sekretāru sanāksmes darbībai nepieciešamo informatīvo sistēmu nodrošināšana</v>
          </cell>
          <cell r="G13">
            <v>35364</v>
          </cell>
          <cell r="L13">
            <v>1</v>
          </cell>
        </row>
        <row r="14">
          <cell r="E14" t="str">
            <v>951</v>
          </cell>
          <cell r="F14" t="str">
            <v>Ministru prezidenta un valdības komunikācijas nodrošināšana</v>
          </cell>
          <cell r="G14">
            <v>98366</v>
          </cell>
          <cell r="L14">
            <v>1</v>
          </cell>
        </row>
        <row r="15">
          <cell r="E15" t="str">
            <v>953</v>
          </cell>
          <cell r="F15" t="str">
            <v>Ministru kabineta komitejā, Ministru kabinetā un Valsts sekretāru sanāksmē iesniegto politikas dokumentu izvērtēšana, vienotas politikas plānošanas prakses un piemērošanas nodrošināšana, izstrādājot un uzturot politikas plānošanas sistēmu, nodrošinot min</v>
          </cell>
          <cell r="G15">
            <v>61099</v>
          </cell>
          <cell r="L15">
            <v>1</v>
          </cell>
        </row>
        <row r="16">
          <cell r="E16" t="str">
            <v>954</v>
          </cell>
          <cell r="F16" t="str">
            <v>Valsts pārvaldes optimizācijas, funkciju un iestāžu sistēmas izvērtēšana, pakalpojumu sistēmas modernizācijas nodrošināšana</v>
          </cell>
          <cell r="G16">
            <v>40456</v>
          </cell>
          <cell r="L16">
            <v>1</v>
          </cell>
        </row>
        <row r="17">
          <cell r="E17" t="str">
            <v>955</v>
          </cell>
          <cell r="F17" t="str">
            <v>Valsts pārvaldes cilvēkresursu un civildienesta politikas izstrāde, ieviešanas koordinācija, valsts pārvaldes amatu izvērtēšana, amatu kataloga uzturēšana, darba rezultātu novērtēšanas sistēmas izstrāde</v>
          </cell>
          <cell r="G17">
            <v>27346</v>
          </cell>
          <cell r="L17">
            <v>1</v>
          </cell>
        </row>
        <row r="18">
          <cell r="E18" t="str">
            <v>956</v>
          </cell>
          <cell r="F18" t="str">
            <v>Ārpuskārtas MP darbības un uzdevumu izpilde, nodrošinot padziļinātu problēmjautājumu analīzi un izvērtējumu, sniedzot risinājumu priekšlikumus vai nodrošinot to izstrādi un koordināciju</v>
          </cell>
          <cell r="G18">
            <v>59635</v>
          </cell>
          <cell r="L18">
            <v>1</v>
          </cell>
        </row>
        <row r="19">
          <cell r="E19" t="str">
            <v>957</v>
          </cell>
          <cell r="F19" t="str">
            <v>Starptautiskā tiesvedība</v>
          </cell>
          <cell r="G19">
            <v>108806</v>
          </cell>
          <cell r="L19">
            <v>1</v>
          </cell>
        </row>
        <row r="20">
          <cell r="E20" t="str">
            <v>958</v>
          </cell>
          <cell r="F20" t="str">
            <v>Uzdevumu izpildes kontrole</v>
          </cell>
          <cell r="G20">
            <v>23100</v>
          </cell>
          <cell r="L20">
            <v>1</v>
          </cell>
        </row>
        <row r="21">
          <cell r="C21" t="str">
            <v>Ministru kabinets</v>
          </cell>
          <cell r="D21" t="str">
            <v>Ministru kabineta darbības nodrošināšana, valsts pārvaldes politika</v>
          </cell>
        </row>
        <row r="22">
          <cell r="C22" t="str">
            <v>Aizsardzības ministrija</v>
          </cell>
          <cell r="D22" t="str">
            <v>Valsts aizsardzības politikas realizācija</v>
          </cell>
          <cell r="E22" t="str">
            <v>981</v>
          </cell>
          <cell r="F22" t="str">
            <v>Nozares vadība (Centrālā aparāta darbības nodrošināšana)</v>
          </cell>
          <cell r="G22">
            <v>3546766</v>
          </cell>
          <cell r="L22">
            <v>0.97</v>
          </cell>
        </row>
        <row r="24">
          <cell r="E24" t="str">
            <v>46</v>
          </cell>
          <cell r="F24" t="str">
            <v>Valsts protokols</v>
          </cell>
          <cell r="L24">
            <v>1</v>
          </cell>
        </row>
        <row r="25">
          <cell r="E25" t="str">
            <v>47</v>
          </cell>
          <cell r="F25" t="str">
            <v>Latvijas interesēm atbilstošas un saskaņā ar normatīvajiem aktiem un valdības deklarācijas ārpolitikas sadaļā noteiktas vienotas ārpolitikas veidošana un īstenošana.</v>
          </cell>
          <cell r="G25">
            <v>4472029</v>
          </cell>
          <cell r="L25">
            <v>0.97</v>
          </cell>
        </row>
        <row r="26">
          <cell r="E26" t="str">
            <v>48</v>
          </cell>
          <cell r="F26" t="str">
            <v>Ēku, telpu īre, uzturēšana un apsaimniekošana - Centrālais aparāts</v>
          </cell>
          <cell r="G26">
            <v>1991163</v>
          </cell>
          <cell r="L26">
            <v>0.86</v>
          </cell>
        </row>
        <row r="27">
          <cell r="E27" t="str">
            <v>49</v>
          </cell>
          <cell r="F27" t="str">
            <v>Nacionālā slepenā tīkla darbības un stabilu klasificētu un neklasificēto sakaru nodrošināšana starp vēstniecībām un ministrijas centrālo aparātu, nodrošinot vienotu vīzu informācijas sistēmas darbību</v>
          </cell>
          <cell r="G27">
            <v>753627</v>
          </cell>
          <cell r="L27">
            <v>0.93500000000000005</v>
          </cell>
        </row>
        <row r="28">
          <cell r="E28" t="str">
            <v>991</v>
          </cell>
          <cell r="F28" t="str">
            <v>ES bibliotēkas uzturēšana un sabiedrības informēšanas ES jautājumos (no Valsts kancelejas pārņemtā f-ja)</v>
          </cell>
          <cell r="G28">
            <v>26851</v>
          </cell>
          <cell r="L28">
            <v>0.35000000000000003</v>
          </cell>
        </row>
        <row r="29">
          <cell r="C29" t="str">
            <v>Ārlietu ministrija</v>
          </cell>
          <cell r="D29" t="str">
            <v>Centrālais aparāts</v>
          </cell>
        </row>
        <row r="30">
          <cell r="E30" t="str">
            <v>905</v>
          </cell>
          <cell r="F30" t="str">
            <v>Energoapgādes drošības politikas izstrāde un īstenošana</v>
          </cell>
          <cell r="G30">
            <v>57882</v>
          </cell>
          <cell r="L30">
            <v>0.97499999999999998</v>
          </cell>
        </row>
        <row r="31">
          <cell r="E31" t="str">
            <v>909</v>
          </cell>
          <cell r="F31" t="str">
            <v>Ārējās ekonomiskās politikas līgumtiesiskās bāzes izstrādāšana un pilnveidošana</v>
          </cell>
          <cell r="G31">
            <v>77506</v>
          </cell>
          <cell r="L31">
            <v>0.92500000000000004</v>
          </cell>
        </row>
        <row r="32">
          <cell r="E32" t="str">
            <v>910</v>
          </cell>
          <cell r="F32" t="str">
            <v>Ārējās tirdzniecības politikas izstrāde un īstenošana</v>
          </cell>
          <cell r="G32">
            <v>46418</v>
          </cell>
          <cell r="L32">
            <v>0.92500000000000004</v>
          </cell>
        </row>
        <row r="33">
          <cell r="E33" t="str">
            <v>913</v>
          </cell>
          <cell r="F33" t="str">
            <v>Politikas izstrāde iekšējā tirgus un konkurences jomā</v>
          </cell>
          <cell r="G33">
            <v>92670</v>
          </cell>
          <cell r="L33">
            <v>0.96</v>
          </cell>
        </row>
        <row r="34">
          <cell r="E34" t="str">
            <v>914</v>
          </cell>
          <cell r="F34" t="str">
            <v>Patērētāju tiesību aizsardzības un tirgus uzraudzības politikas izstrāde un normatīvā regulējuma nodrošināšana</v>
          </cell>
          <cell r="G34">
            <v>135403</v>
          </cell>
          <cell r="L34">
            <v>0.94500000000000006</v>
          </cell>
        </row>
        <row r="35">
          <cell r="E35" t="str">
            <v>915</v>
          </cell>
          <cell r="F35" t="str">
            <v>Ekonomikas ministrijas pieņemto lēmumu par apstrīdētajiem Patērētāju tiesību aizsardzības centra lēmumiem aizstāvēšana tiesu instancēs</v>
          </cell>
          <cell r="G35">
            <v>28389</v>
          </cell>
          <cell r="L35">
            <v>0.9</v>
          </cell>
        </row>
        <row r="36">
          <cell r="E36" t="str">
            <v>916</v>
          </cell>
          <cell r="F36" t="str">
            <v>Ārējo ekonomisko attiecību uzturēšana</v>
          </cell>
          <cell r="G36">
            <v>66531</v>
          </cell>
          <cell r="L36">
            <v>0.87</v>
          </cell>
        </row>
        <row r="37">
          <cell r="E37" t="str">
            <v>917.1</v>
          </cell>
          <cell r="F37" t="str">
            <v>ES sadarbības koordinācija - pārstāvības ES nodrošināšana</v>
          </cell>
          <cell r="G37">
            <v>66471</v>
          </cell>
          <cell r="L37">
            <v>0.93500000000000005</v>
          </cell>
        </row>
        <row r="38">
          <cell r="E38" t="str">
            <v>917.2</v>
          </cell>
          <cell r="F38" t="str">
            <v>ES sadarbības koordinācija - pārstāvības ES nodrošināšana (atašeji - nozares padomnieki)</v>
          </cell>
          <cell r="G38">
            <v>256955</v>
          </cell>
          <cell r="L38">
            <v>0.93500000000000005</v>
          </cell>
        </row>
        <row r="39">
          <cell r="E39" t="str">
            <v>919</v>
          </cell>
          <cell r="F39" t="str">
            <v>Vispārējās vadības funkcijas (ministra darbībai nepieciešamais atbalsts, finanšu plānošana un izlietojuma analīze, juridiskā ekspertīze, personālvadība, lietvedība, informācijas tehnoloģiju uzturēšana, grāmatvedība u.c.) (Ekonomikas ministrija, Centrālai</v>
          </cell>
          <cell r="G39">
            <v>814283</v>
          </cell>
          <cell r="L39">
            <v>0.91500000000000004</v>
          </cell>
        </row>
        <row r="40">
          <cell r="E40" t="str">
            <v>920</v>
          </cell>
          <cell r="F40" t="str">
            <v>Makroekonomiskā analīze un prognozēšana, darba tirgus prognozēšana, ekonomiskās politikas koordinācija</v>
          </cell>
          <cell r="G40">
            <v>268250</v>
          </cell>
          <cell r="L40">
            <v>0.54499999999999993</v>
          </cell>
        </row>
        <row r="41">
          <cell r="E41" t="str">
            <v>921</v>
          </cell>
          <cell r="F41" t="str">
            <v>Starptautiskās sadarbības enerģētikas jomā nodrošināšana, līdzdalība Baltijas Ministru padomes Enerģētikas komitejā, Baltijas jūras valstu enerģētikas jomas sadarbības komitejā (BASREC), Starptautiskajā atjaunojamās enerģijas aģentūrā (IRENA), Enerģētika</v>
          </cell>
          <cell r="G41">
            <v>31635</v>
          </cell>
          <cell r="L41">
            <v>0.94500000000000006</v>
          </cell>
        </row>
        <row r="42">
          <cell r="E42" t="str">
            <v>922</v>
          </cell>
          <cell r="F42" t="str">
            <v>Ogļūdeņražu politikas tiesiskā regulējuma nodrošināšana, licencēšana, kā arī valsts līdzdalības daļas nodrošināšana</v>
          </cell>
          <cell r="G42">
            <v>32662</v>
          </cell>
          <cell r="L42">
            <v>0.96</v>
          </cell>
        </row>
        <row r="43">
          <cell r="E43" t="str">
            <v>923</v>
          </cell>
          <cell r="F43" t="str">
            <v>Līdzdalība klimata pārmaiņu politikas īstenošanā (ar enerģētikas radītajām CO2 emisijām saistītajos jautājumos)</v>
          </cell>
          <cell r="G43">
            <v>29833</v>
          </cell>
          <cell r="L43">
            <v>0.96</v>
          </cell>
        </row>
        <row r="44">
          <cell r="E44" t="str">
            <v>924</v>
          </cell>
          <cell r="F44" t="str">
            <v>Tiesiskā regulējuma izstrāde ekonomiskajai darbībai Latvijas teritoriālajos ūdeņos un ekskluzīvajā ekonomiskajā zonā</v>
          </cell>
          <cell r="G44">
            <v>25515</v>
          </cell>
          <cell r="L44">
            <v>0.93500000000000005</v>
          </cell>
        </row>
        <row r="45">
          <cell r="E45" t="str">
            <v>926</v>
          </cell>
          <cell r="F45" t="str">
            <v>Privatizācijas procesa pabeigšanas nodrošināšana</v>
          </cell>
          <cell r="G45">
            <v>65355</v>
          </cell>
          <cell r="L45">
            <v>0.76500000000000001</v>
          </cell>
        </row>
        <row r="46">
          <cell r="E46" t="str">
            <v>929</v>
          </cell>
          <cell r="F46" t="str">
            <v>Mājokļu, t.sk. ēku energoefektivitētes, politikas izstrāde un īstenošana</v>
          </cell>
          <cell r="G46">
            <v>149973</v>
          </cell>
          <cell r="L46">
            <v>0.19</v>
          </cell>
        </row>
        <row r="47">
          <cell r="E47" t="str">
            <v>932</v>
          </cell>
          <cell r="F47" t="str">
            <v>Līdzdarbība ES enerģētikas politikas un enerģētikas tiesiskā regulējuma izstrādē un pilnveidošanā, politikas plānošanas dokumentu un tiesību aktu projektu izstrādāšana un aktualizēšana visās enerģētikas apakšjomās (atjaunojamie resursi, degviela, elektro</v>
          </cell>
          <cell r="G47">
            <v>61974</v>
          </cell>
          <cell r="L47">
            <v>0.92999999999999994</v>
          </cell>
        </row>
        <row r="48">
          <cell r="E48" t="str">
            <v>934</v>
          </cell>
          <cell r="F48" t="str">
            <v>Būvniecības politikas izstrāde un īstenošana</v>
          </cell>
          <cell r="G48">
            <v>223230</v>
          </cell>
          <cell r="L48">
            <v>0.96</v>
          </cell>
        </row>
        <row r="49">
          <cell r="E49" t="str">
            <v>938</v>
          </cell>
          <cell r="F49" t="str">
            <v>Standartizācijas, metroloģijas un akreditācijas politikas izstrāde</v>
          </cell>
          <cell r="G49">
            <v>78990</v>
          </cell>
          <cell r="L49">
            <v>0.96</v>
          </cell>
        </row>
        <row r="50">
          <cell r="E50" t="str">
            <v>966</v>
          </cell>
          <cell r="F50" t="str">
            <v>Enerģijas un biodegvielas ražošanas administrēšana</v>
          </cell>
          <cell r="G50">
            <v>86060</v>
          </cell>
        </row>
        <row r="51">
          <cell r="C51" t="str">
            <v>Ekonomikas ministrija</v>
          </cell>
          <cell r="D51" t="str">
            <v>Nozares politiku veidošana un vadība</v>
          </cell>
        </row>
        <row r="52">
          <cell r="E52" t="str">
            <v>56</v>
          </cell>
          <cell r="F52" t="str">
            <v>Nozares vadība</v>
          </cell>
          <cell r="G52">
            <v>266894</v>
          </cell>
          <cell r="L52">
            <v>0.97</v>
          </cell>
        </row>
        <row r="53">
          <cell r="E53" t="str">
            <v>57</v>
          </cell>
          <cell r="F53" t="str">
            <v>Starptautiskā sadarbība</v>
          </cell>
          <cell r="G53">
            <v>449748</v>
          </cell>
          <cell r="L53">
            <v>0.95</v>
          </cell>
        </row>
        <row r="54">
          <cell r="E54" t="str">
            <v>58</v>
          </cell>
          <cell r="F54" t="str">
            <v>PPP politikas veidošana</v>
          </cell>
          <cell r="G54">
            <v>119852</v>
          </cell>
          <cell r="L54">
            <v>0.94500000000000006</v>
          </cell>
        </row>
        <row r="55">
          <cell r="E55" t="str">
            <v>59</v>
          </cell>
          <cell r="F55" t="str">
            <v>Budžeta politikas veidošana un izpilde</v>
          </cell>
          <cell r="G55">
            <v>1215428</v>
          </cell>
          <cell r="L55">
            <v>0.98</v>
          </cell>
        </row>
        <row r="56">
          <cell r="E56" t="str">
            <v>60</v>
          </cell>
          <cell r="F56" t="str">
            <v>Nodokļu un nodevu politika, muitas un grāmatvedības politika</v>
          </cell>
          <cell r="G56">
            <v>871956</v>
          </cell>
          <cell r="L56">
            <v>0.995</v>
          </cell>
        </row>
        <row r="57">
          <cell r="E57" t="str">
            <v>64</v>
          </cell>
          <cell r="F57" t="str">
            <v>Atbalsts politikas veidošanai un īstenošanai</v>
          </cell>
          <cell r="G57">
            <v>691524</v>
          </cell>
          <cell r="L57">
            <v>0.92999999999999994</v>
          </cell>
        </row>
        <row r="58">
          <cell r="E58" t="str">
            <v>65</v>
          </cell>
          <cell r="F58" t="str">
            <v>Ārvalstu finanšu instrumentu vadība</v>
          </cell>
          <cell r="G58">
            <v>931103</v>
          </cell>
          <cell r="L58">
            <v>0.99</v>
          </cell>
        </row>
        <row r="59">
          <cell r="E59" t="str">
            <v>66</v>
          </cell>
          <cell r="F59" t="str">
            <v>Pārvaldes iekšējā audita politika</v>
          </cell>
          <cell r="G59">
            <v>63046</v>
          </cell>
        </row>
        <row r="60">
          <cell r="E60" t="str">
            <v>67</v>
          </cell>
          <cell r="F60" t="str">
            <v>Valsts sektora darba samaksas politika</v>
          </cell>
          <cell r="G60">
            <v>116901</v>
          </cell>
          <cell r="L60">
            <v>0.995</v>
          </cell>
        </row>
        <row r="61">
          <cell r="E61" t="str">
            <v>68</v>
          </cell>
          <cell r="F61" t="str">
            <v>Komercdarbības atbalsta kontrole</v>
          </cell>
          <cell r="G61">
            <v>94806</v>
          </cell>
          <cell r="L61">
            <v>0.99</v>
          </cell>
        </row>
        <row r="62">
          <cell r="C62" t="str">
            <v>Finanšu ministrija</v>
          </cell>
          <cell r="D62" t="str">
            <v>Finansiālās un fiskālās politikas veidošana un valsts budžeta izstrāde</v>
          </cell>
        </row>
        <row r="63">
          <cell r="E63" t="str">
            <v>100</v>
          </cell>
          <cell r="F63" t="str">
            <v>Grāmatvedība un finanšu vadība,vienotas grāmatvedības un finanšu uzskaites sistēmas darbības nodrošināšana,audits</v>
          </cell>
          <cell r="G63">
            <v>154462</v>
          </cell>
          <cell r="L63">
            <v>0.92999999999999994</v>
          </cell>
        </row>
        <row r="64">
          <cell r="E64" t="str">
            <v>101</v>
          </cell>
          <cell r="F64" t="str">
            <v>Dokumentu aprites un lietvedības nodrošināšana,vienotas lietvedības sistēmas darbības nodrošināšana</v>
          </cell>
          <cell r="G64">
            <v>143399</v>
          </cell>
          <cell r="L64">
            <v>0.92999999999999994</v>
          </cell>
        </row>
        <row r="68">
          <cell r="E68" t="str">
            <v>102</v>
          </cell>
          <cell r="F68" t="str">
            <v>Sabiedriskās attiecības, komunikācija ar masu mēdijiem</v>
          </cell>
          <cell r="G68">
            <v>49843</v>
          </cell>
          <cell r="L68">
            <v>0.91999999999999993</v>
          </cell>
        </row>
        <row r="69">
          <cell r="E69" t="str">
            <v>103</v>
          </cell>
          <cell r="F69" t="str">
            <v>Attīstības politikas un rīcības plānošana, nozares vadība</v>
          </cell>
          <cell r="G69">
            <v>389754</v>
          </cell>
          <cell r="L69">
            <v>0.97499999999999998</v>
          </cell>
        </row>
        <row r="70">
          <cell r="E70" t="str">
            <v>105</v>
          </cell>
          <cell r="F70" t="str">
            <v>Tiesību aktu projektu izstrāde, ministrijas funkciju izpilde administratīvā procesa piemērošanas jomā</v>
          </cell>
          <cell r="G70">
            <v>303750</v>
          </cell>
          <cell r="L70">
            <v>0.97499999999999998</v>
          </cell>
        </row>
        <row r="71">
          <cell r="E71" t="str">
            <v>110</v>
          </cell>
          <cell r="F71" t="str">
            <v>Iestāžu administratīvās darbības uzraudzība, kontrole un konsultēšana, īstenojot iekšlietu nozares politiku valsts drošības jomā</v>
          </cell>
          <cell r="G71">
            <v>28543</v>
          </cell>
          <cell r="L71">
            <v>0.995</v>
          </cell>
        </row>
        <row r="72">
          <cell r="E72" t="str">
            <v>111</v>
          </cell>
          <cell r="F72" t="str">
            <v>Sadarbības organizēšana ar ES un citām starptautiskajām institūcijām ,Latvijas nostājas izstrāde un aizstāvēšana ES institūcijās iekšlietu kompetences jautājumos,starptautisko projektu vadība</v>
          </cell>
          <cell r="G72">
            <v>418366</v>
          </cell>
          <cell r="L72">
            <v>0.97</v>
          </cell>
        </row>
        <row r="73">
          <cell r="E73" t="str">
            <v>99</v>
          </cell>
          <cell r="F73" t="str">
            <v>Personālvadība, vienotas personāla uzskaites sistēmas darbības nodrošināšana</v>
          </cell>
          <cell r="G73">
            <v>77729</v>
          </cell>
          <cell r="L73">
            <v>0.995</v>
          </cell>
        </row>
        <row r="74">
          <cell r="C74" t="str">
            <v>Iekšlietu ministrija</v>
          </cell>
          <cell r="D74" t="str">
            <v>Iekšlietu politikas plānošana</v>
          </cell>
        </row>
        <row r="75">
          <cell r="D75" t="str">
            <v>Nozares politikas veidošana un uzraudzība</v>
          </cell>
          <cell r="E75" t="str">
            <v>243</v>
          </cell>
          <cell r="F75" t="str">
            <v>- Vispārējās izglītības, profesionālās izglītības, augstākās izglītības politikas izstrāde un koordinēšana; - Sporta politikas izstrāde, sporta politikas īstenošanas organizēšana un koordinēšana; - Zinātnes politikas izstrāde un koordinēšana; - Valsts va</v>
          </cell>
          <cell r="G75">
            <v>2224717</v>
          </cell>
          <cell r="L75">
            <v>0.95</v>
          </cell>
        </row>
        <row r="76">
          <cell r="D76" t="str">
            <v>Izglītības sistēmas vadības nodrošināšana</v>
          </cell>
          <cell r="E76" t="str">
            <v>252</v>
          </cell>
          <cell r="F76" t="str">
            <v>Vienotas izglītības politikas īstenošana, pasākumu organizēšana</v>
          </cell>
          <cell r="G76">
            <v>129011</v>
          </cell>
          <cell r="L76">
            <v>0.77</v>
          </cell>
        </row>
        <row r="77">
          <cell r="C77" t="str">
            <v>Izglītības un zinātnes ministrija</v>
          </cell>
        </row>
        <row r="78">
          <cell r="E78" t="str">
            <v>848</v>
          </cell>
          <cell r="F78" t="str">
            <v>Resora kompetences politikas izstrāde</v>
          </cell>
          <cell r="G78">
            <v>2835919</v>
          </cell>
          <cell r="L78">
            <v>0.96499999999999997</v>
          </cell>
        </row>
        <row r="79">
          <cell r="E79" t="str">
            <v>849</v>
          </cell>
          <cell r="F79" t="str">
            <v>Vispārējā atbalsta funkcija, ministrijas darbības nodrošināšanai.</v>
          </cell>
          <cell r="G79">
            <v>550046</v>
          </cell>
          <cell r="L79">
            <v>0.9</v>
          </cell>
        </row>
        <row r="80">
          <cell r="E80" t="str">
            <v>992</v>
          </cell>
          <cell r="F80" t="str">
            <v>ES fondu ieviešana, t.sk. vadošās iestādes, kompetentās iestādes un sertificējošās iestādes darbība.</v>
          </cell>
          <cell r="G80">
            <v>571928</v>
          </cell>
          <cell r="L80">
            <v>0.95499999999999996</v>
          </cell>
        </row>
        <row r="81">
          <cell r="C81" t="str">
            <v>Zemkopības ministrija</v>
          </cell>
        </row>
        <row r="82">
          <cell r="E82" t="str">
            <v>474</v>
          </cell>
          <cell r="F82" t="str">
            <v>Ministrijas tiešo darbību un vajadzību nodrošināšana, uzraudzība un kontrole (atbalsta)</v>
          </cell>
          <cell r="G82">
            <v>465362</v>
          </cell>
          <cell r="L82">
            <v>0.9</v>
          </cell>
        </row>
        <row r="83">
          <cell r="E83" t="str">
            <v>475.1</v>
          </cell>
          <cell r="F83" t="str">
            <v>Ministrijas darbības tiesiskais nodrošinājums, koordinēšana un pārraudzība (atbalsta)</v>
          </cell>
          <cell r="G83">
            <v>116327</v>
          </cell>
          <cell r="L83">
            <v>0.9</v>
          </cell>
        </row>
        <row r="84">
          <cell r="E84" t="str">
            <v>475.2</v>
          </cell>
          <cell r="F84" t="str">
            <v>Valsts kapitāla daļu pārvalde (pamatdarbība)</v>
          </cell>
          <cell r="G84">
            <v>66473</v>
          </cell>
          <cell r="L84">
            <v>0.9</v>
          </cell>
        </row>
        <row r="85">
          <cell r="E85" t="str">
            <v>476</v>
          </cell>
          <cell r="F85" t="str">
            <v>Sabiedrības informēšana par ministrijas darbu un minstrijas publicitātes veidošana, ministrijas iekšējās komunikācijas nodrošināšana (atbalsta)</v>
          </cell>
          <cell r="G85">
            <v>49854</v>
          </cell>
          <cell r="L85">
            <v>0.9</v>
          </cell>
        </row>
        <row r="86">
          <cell r="E86" t="str">
            <v>477.1</v>
          </cell>
          <cell r="F86" t="str">
            <v>Finanšu vadība (atbalsta)</v>
          </cell>
          <cell r="G86">
            <v>66473</v>
          </cell>
          <cell r="L86">
            <v>0.9</v>
          </cell>
        </row>
        <row r="87">
          <cell r="E87" t="str">
            <v>477.2</v>
          </cell>
          <cell r="F87" t="str">
            <v>Grāmatvedība (atbalsta)</v>
          </cell>
          <cell r="G87">
            <v>83091</v>
          </cell>
          <cell r="L87">
            <v>0.9</v>
          </cell>
        </row>
        <row r="88">
          <cell r="E88" t="str">
            <v>478.1</v>
          </cell>
          <cell r="F88" t="str">
            <v>Starpnozaru politikas plānošana, koordinācija, uzraudzība un kontrole (pamatdarbība)</v>
          </cell>
          <cell r="G88">
            <v>132946</v>
          </cell>
          <cell r="L88">
            <v>0.96500000000000008</v>
          </cell>
        </row>
        <row r="89">
          <cell r="E89" t="str">
            <v>478.2</v>
          </cell>
          <cell r="F89" t="str">
            <v>Ministrijas darbības plānošana, uzraudzība un kontrole (pamatdarbība)</v>
          </cell>
          <cell r="G89">
            <v>66473</v>
          </cell>
          <cell r="L89">
            <v>0.9</v>
          </cell>
        </row>
        <row r="90">
          <cell r="E90" t="str">
            <v>479.1</v>
          </cell>
          <cell r="F90" t="str">
            <v>Ar ES lietām saistīto jautājumu koordinēšana, pārraudzība, un transporta un sakaru nozares nacionālo interešu apzināšana, izvērtēšana, definēšana, kā arī ES tiesību normu ieviešanas organizēšana un pārraudzība (izņemot nozaru investīciju programmu izstrā</v>
          </cell>
          <cell r="G90">
            <v>49854</v>
          </cell>
          <cell r="L90">
            <v>0.92500000000000004</v>
          </cell>
        </row>
        <row r="91">
          <cell r="E91" t="str">
            <v>479.2</v>
          </cell>
          <cell r="F91" t="str">
            <v>Nacionālo interešu pārstāvība ES transporta un sakaru nozarē (pamatdarbība)</v>
          </cell>
          <cell r="G91">
            <v>49854</v>
          </cell>
          <cell r="L91">
            <v>0.95</v>
          </cell>
        </row>
        <row r="92">
          <cell r="E92" t="str">
            <v>480.1</v>
          </cell>
          <cell r="F92" t="str">
            <v>Transporta un sakaru nozares drošības politika (pamatdarbība).</v>
          </cell>
          <cell r="G92">
            <v>33237</v>
          </cell>
          <cell r="L92">
            <v>0.99</v>
          </cell>
        </row>
        <row r="93">
          <cell r="E93" t="str">
            <v>480.2</v>
          </cell>
          <cell r="F93" t="str">
            <v>Bīstamo kravu pārvadājumu drošības politikas izstrāde, īstenošana, koordinēšana un vides aizsardzības jautājumu koordinēšana transporta nozarē (pamatdarbība)</v>
          </cell>
          <cell r="G93">
            <v>33237</v>
          </cell>
          <cell r="L93">
            <v>0.89</v>
          </cell>
        </row>
        <row r="94">
          <cell r="E94" t="str">
            <v>481.1</v>
          </cell>
          <cell r="F94" t="str">
            <v>Projektu kontrole ES finansētajiem projektiem (atbalsta)</v>
          </cell>
          <cell r="G94">
            <v>33237</v>
          </cell>
          <cell r="L94">
            <v>0.97499999999999998</v>
          </cell>
        </row>
        <row r="95">
          <cell r="E95" t="str">
            <v>481.2</v>
          </cell>
          <cell r="F95" t="str">
            <v>Atbildīgās iestādes, starpniekinstitūcijas un vadošās iestādes pienākumu izpilde (pamatdarbība)</v>
          </cell>
          <cell r="G95">
            <v>99710</v>
          </cell>
          <cell r="L95">
            <v>0.95</v>
          </cell>
        </row>
        <row r="96">
          <cell r="E96" t="str">
            <v>482.1</v>
          </cell>
          <cell r="F96" t="str">
            <v>Politikas izstrādāšana, koordinēšana un uzraudzība valsts autoceļu sektorā (pamatdarbība)</v>
          </cell>
          <cell r="G96">
            <v>83091</v>
          </cell>
          <cell r="L96">
            <v>0.93</v>
          </cell>
        </row>
        <row r="97">
          <cell r="E97" t="str">
            <v>482.2</v>
          </cell>
          <cell r="F97" t="str">
            <v>Politikas izstrādāšana, īstenošana, koordinēšana un uzraudzība autotransporta kravu un pasažieru pārvadājumu jautājumos (pamatdarbība)</v>
          </cell>
          <cell r="G97">
            <v>49854</v>
          </cell>
          <cell r="L97">
            <v>0.94500000000000006</v>
          </cell>
        </row>
        <row r="98">
          <cell r="E98" t="str">
            <v>482.3</v>
          </cell>
          <cell r="F98" t="str">
            <v>Politikas izstrādāšana un uzraudzība sabiedriskā transporta jautājumos (pamatdarbība)</v>
          </cell>
          <cell r="G98">
            <v>16618</v>
          </cell>
          <cell r="L98">
            <v>0.94500000000000006</v>
          </cell>
        </row>
        <row r="99">
          <cell r="E99" t="str">
            <v>482.4</v>
          </cell>
          <cell r="F99" t="str">
            <v>Politikas izstrādāšana, īstenošana, koordinēšana un uzraudzība ceļu satiksmes drošības jautājumos (pamatdarbība)</v>
          </cell>
          <cell r="G99">
            <v>33237</v>
          </cell>
          <cell r="L99">
            <v>0.94500000000000006</v>
          </cell>
        </row>
        <row r="100">
          <cell r="E100" t="str">
            <v>482.5</v>
          </cell>
          <cell r="F100" t="str">
            <v>Politikas izstrādāšana, īstenošana, koordinēšana un uzraudzība dzelzceļa apakšnozarē (pamatdarbība)</v>
          </cell>
          <cell r="G100">
            <v>66473</v>
          </cell>
          <cell r="L100">
            <v>0.94500000000000006</v>
          </cell>
        </row>
        <row r="101">
          <cell r="E101" t="str">
            <v>482.6</v>
          </cell>
          <cell r="F101" t="str">
            <v>Politikas izstrādāšana, īstenošana, koordinēšana un uzraudzība jūras transporta apakšnozarē (pamatdarbība)</v>
          </cell>
          <cell r="G101">
            <v>66473</v>
          </cell>
          <cell r="L101">
            <v>0.88500000000000001</v>
          </cell>
        </row>
        <row r="102">
          <cell r="E102" t="str">
            <v>482.7</v>
          </cell>
          <cell r="F102" t="str">
            <v>Politikas izstrādāšana, īstenošana, koordinēšana un uzraudzība gaisa transporta apakšnozarē, gaisa pārvadātāju un speciālo aviācijas darbu veicēju licencēšana, starptautisko gaisa transporta konvenciju un divpusējo līgumu noslēgšanas nodrošināšana (pamat</v>
          </cell>
          <cell r="G102">
            <v>116327</v>
          </cell>
          <cell r="L102">
            <v>0.94500000000000006</v>
          </cell>
        </row>
        <row r="103">
          <cell r="E103" t="str">
            <v>482.8</v>
          </cell>
          <cell r="F103" t="str">
            <v>Transporta un sakaru nozares interešu pārstāvības nodrošināšana starptautiskā līmenī (starpvaldību komisijas, divpusējās un daudzpusējās tikšanās, forumi, konferences, izstādes, u.c.), kā arī divpusējo kontaktu meklēšana un attīstība. (pamatdarbība)</v>
          </cell>
          <cell r="G103">
            <v>49854</v>
          </cell>
          <cell r="L103">
            <v>0.84000000000000008</v>
          </cell>
        </row>
        <row r="104">
          <cell r="E104" t="str">
            <v>483</v>
          </cell>
          <cell r="F104" t="str">
            <v>Politikas izstrādāšana, koordinēšana un īstenošana sakaru nozarē (pamatdarbība)</v>
          </cell>
          <cell r="G104">
            <v>182800</v>
          </cell>
          <cell r="L104">
            <v>0.94500000000000006</v>
          </cell>
        </row>
        <row r="105">
          <cell r="E105" t="str">
            <v>967</v>
          </cell>
          <cell r="F105" t="str">
            <v>Politikas izstrādāšana, īstenošana un koordinēšana tranzītpārvadājumu apakšnozarē (pamatdarbība)</v>
          </cell>
          <cell r="G105">
            <v>149564</v>
          </cell>
          <cell r="L105">
            <v>0.94500000000000006</v>
          </cell>
        </row>
        <row r="106">
          <cell r="C106" t="str">
            <v>Satiksmes ministrija</v>
          </cell>
          <cell r="D106" t="str">
            <v>Nozares vadība</v>
          </cell>
        </row>
        <row r="107">
          <cell r="E107" t="str">
            <v>1164</v>
          </cell>
          <cell r="F107" t="str">
            <v>Finanšu un stratēģiskā plānošana, uzraudzība un kontrole</v>
          </cell>
          <cell r="L107">
            <v>0.92500000000000004</v>
          </cell>
        </row>
        <row r="108">
          <cell r="E108" t="str">
            <v>369</v>
          </cell>
          <cell r="F108" t="str">
            <v>Vispārējās vadības funkcijas (ministra birojs, parlamentārais sekretārs, valsts sekretārs)</v>
          </cell>
          <cell r="L108">
            <v>0.97499999999999998</v>
          </cell>
        </row>
        <row r="109">
          <cell r="E109" t="str">
            <v>370</v>
          </cell>
          <cell r="F109" t="str">
            <v>Vispārējās atbalsta funkcijas - personālvadība, t.sk. centralizētā (nodrošina arī VDEAK, VDI, VBTAI); sabiedrības informētības nodrošināšana, t.sk. centralizētā (nodrošina arī VDEAK, VDI, VBTAI); juridiskais atbalsts; lietvedība; publisko iepirkumu organ</v>
          </cell>
          <cell r="L109">
            <v>0.90999999999999992</v>
          </cell>
        </row>
        <row r="110">
          <cell r="E110" t="str">
            <v>371</v>
          </cell>
          <cell r="F110" t="str">
            <v>Rīcībpolitikas plānošana - īstenošanas pārraudzība un novērtēšana (valsts politika bezdarba samazināšanas, darba tiesisko attiecību, drošu darba apstākļu un darba vides, minimālās darba algas, sociālās apdrošināšanas un valsts sociālo pabalstu, sociālās</v>
          </cell>
          <cell r="L110">
            <v>0.995</v>
          </cell>
        </row>
        <row r="111">
          <cell r="E111" t="str">
            <v>372</v>
          </cell>
          <cell r="F111" t="str">
            <v>Rīcībpolitikas plānošana - nozares pārstāvniecība ES</v>
          </cell>
          <cell r="G111">
            <v>121999</v>
          </cell>
          <cell r="L111">
            <v>0.94500000000000006</v>
          </cell>
        </row>
        <row r="112">
          <cell r="C112" t="str">
            <v>Labklājības ministrija</v>
          </cell>
          <cell r="D112" t="str">
            <v>Nozares vadība</v>
          </cell>
        </row>
        <row r="113">
          <cell r="E113" t="str">
            <v>514</v>
          </cell>
          <cell r="F113" t="str">
            <v>Nozares vadība</v>
          </cell>
          <cell r="G113">
            <v>207218</v>
          </cell>
          <cell r="L113">
            <v>0.96499999999999997</v>
          </cell>
        </row>
        <row r="114">
          <cell r="E114" t="str">
            <v>515</v>
          </cell>
          <cell r="F114" t="str">
            <v>Nozares stratēģiskā plānošana, koordinēšana un uzraudzība tieslietu nozares jomās</v>
          </cell>
          <cell r="G114">
            <v>867116</v>
          </cell>
          <cell r="L114">
            <v>0.91999999999999993</v>
          </cell>
        </row>
        <row r="115">
          <cell r="E115" t="str">
            <v>516</v>
          </cell>
          <cell r="F115" t="str">
            <v>Tiesu sistēmas politikas plānošana, izstrāde un uzraudzība</v>
          </cell>
          <cell r="G115">
            <v>684343</v>
          </cell>
          <cell r="L115">
            <v>0.90500000000000003</v>
          </cell>
        </row>
        <row r="116">
          <cell r="E116" t="str">
            <v>517</v>
          </cell>
          <cell r="F116" t="str">
            <v>Politikas plānošana, izstrāde un uzraudzība tiesību nozarēs</v>
          </cell>
          <cell r="G116">
            <v>1017430</v>
          </cell>
          <cell r="L116">
            <v>0.96499999999999997</v>
          </cell>
        </row>
        <row r="117">
          <cell r="E117" t="str">
            <v>518</v>
          </cell>
          <cell r="F117" t="str">
            <v>Politikas plānošana, izstrāde un uzraudzība ES un starptautisko tiesību jomā, starptautiskā tiesiskā sadarbība</v>
          </cell>
          <cell r="G117">
            <v>711592</v>
          </cell>
          <cell r="L117">
            <v>0.98499999999999999</v>
          </cell>
        </row>
        <row r="118">
          <cell r="C118" t="str">
            <v>Tieslietu ministrija</v>
          </cell>
          <cell r="D118" t="str">
            <v>Ministrijas vadība un administrācija</v>
          </cell>
        </row>
        <row r="119">
          <cell r="E119" t="str">
            <v>718</v>
          </cell>
          <cell r="F119" t="str">
            <v>Vispārējās atbalsta funkcijas - Vides ministrijas centrālajā aparātā</v>
          </cell>
          <cell r="G119">
            <v>329651</v>
          </cell>
          <cell r="L119">
            <v>0.92500000000000004</v>
          </cell>
        </row>
        <row r="120">
          <cell r="E120" t="str">
            <v>719</v>
          </cell>
          <cell r="F120" t="str">
            <v>Gaisa aizsardzība - politikas izstrāde</v>
          </cell>
          <cell r="G120">
            <v>41206</v>
          </cell>
          <cell r="L120">
            <v>0.98</v>
          </cell>
        </row>
        <row r="121">
          <cell r="E121" t="str">
            <v>720</v>
          </cell>
          <cell r="F121" t="str">
            <v>Nozares pārstāvības nodrošināšana ES</v>
          </cell>
          <cell r="G121">
            <v>149627</v>
          </cell>
          <cell r="L121">
            <v>0.98499999999999999</v>
          </cell>
        </row>
        <row r="122">
          <cell r="E122" t="str">
            <v>721</v>
          </cell>
          <cell r="F122" t="str">
            <v>Ūdens aizsardzība - politikas izstrāde</v>
          </cell>
          <cell r="G122">
            <v>82412</v>
          </cell>
          <cell r="L122">
            <v>0.98</v>
          </cell>
        </row>
        <row r="123">
          <cell r="E123" t="str">
            <v>722</v>
          </cell>
          <cell r="F123" t="str">
            <v>Atkritumu apsaimniekošana - politikas izstrāde</v>
          </cell>
          <cell r="G123">
            <v>61809</v>
          </cell>
          <cell r="L123">
            <v>0.98</v>
          </cell>
        </row>
        <row r="124">
          <cell r="E124" t="str">
            <v>723</v>
          </cell>
          <cell r="F124" t="str">
            <v>Ķīmisko vielu pārvaldība - politikas izstrāde</v>
          </cell>
          <cell r="G124">
            <v>30904</v>
          </cell>
          <cell r="L124">
            <v>0.98</v>
          </cell>
        </row>
        <row r="125">
          <cell r="E125" t="str">
            <v>724</v>
          </cell>
          <cell r="F125" t="str">
            <v>Radioaktīvo vielu droša apsaimniekošana un uzraudzība - politikas izstrāde</v>
          </cell>
          <cell r="G125">
            <v>30904</v>
          </cell>
          <cell r="L125">
            <v>0.98</v>
          </cell>
        </row>
        <row r="126">
          <cell r="E126" t="str">
            <v>725</v>
          </cell>
          <cell r="F126" t="str">
            <v>Piesārņojuma samazināšana - politikas izstrāde</v>
          </cell>
          <cell r="G126">
            <v>51507</v>
          </cell>
          <cell r="L126">
            <v>0.98</v>
          </cell>
        </row>
        <row r="127">
          <cell r="E127" t="str">
            <v>726</v>
          </cell>
          <cell r="F127" t="str">
            <v>Rūpniecisko avāriju risku mazināšana - politikas izstrāde</v>
          </cell>
          <cell r="G127">
            <v>30904</v>
          </cell>
          <cell r="L127">
            <v>0.98</v>
          </cell>
        </row>
        <row r="128">
          <cell r="E128" t="str">
            <v>727</v>
          </cell>
          <cell r="F128" t="str">
            <v>Zemes dzīļu aizsardzība - politikas izstrāde</v>
          </cell>
          <cell r="G128">
            <v>30904</v>
          </cell>
          <cell r="L128">
            <v>0.98</v>
          </cell>
        </row>
        <row r="129">
          <cell r="E129" t="str">
            <v>728</v>
          </cell>
          <cell r="F129" t="str">
            <v>Īpaši aizsargājamo dabas teritoriju aizsardzība un apsaimniekošana - politikas izstrāde</v>
          </cell>
          <cell r="G129">
            <v>82412</v>
          </cell>
          <cell r="L129">
            <v>0.98</v>
          </cell>
        </row>
        <row r="130">
          <cell r="E130" t="str">
            <v>729</v>
          </cell>
          <cell r="F130" t="str">
            <v>Sugu un biotopu aizsardzība - politikas izstrāde</v>
          </cell>
          <cell r="G130">
            <v>82412</v>
          </cell>
          <cell r="L130">
            <v>0.98</v>
          </cell>
        </row>
        <row r="131">
          <cell r="E131" t="str">
            <v>730</v>
          </cell>
          <cell r="F131" t="str">
            <v>Klimata pārmaiņu mazināšana, piemērošanās klimata pārmaiņām</v>
          </cell>
          <cell r="G131">
            <v>82412</v>
          </cell>
          <cell r="L131">
            <v>0.98</v>
          </cell>
        </row>
        <row r="132">
          <cell r="E132" t="str">
            <v>731</v>
          </cell>
          <cell r="F132" t="str">
            <v>Eiropas emisiju tirdzniecības sistēmas darbības nodrošināšana</v>
          </cell>
          <cell r="G132">
            <v>30904</v>
          </cell>
          <cell r="L132">
            <v>0.99</v>
          </cell>
        </row>
        <row r="133">
          <cell r="E133" t="str">
            <v>732</v>
          </cell>
          <cell r="F133" t="str">
            <v>Klimata pārmaiņu finanšu instruments un citi Kioto protokola elastīgie mehānismi - politikas izstrāde</v>
          </cell>
          <cell r="G133">
            <v>61809</v>
          </cell>
          <cell r="L133">
            <v>0.98</v>
          </cell>
        </row>
        <row r="134">
          <cell r="E134" t="str">
            <v>734</v>
          </cell>
          <cell r="F134" t="str">
            <v>Vides informācijas sagatavošana, izplatīšana un sabiedrības izpratnes palielināšana par vides nozares jautājumiem</v>
          </cell>
          <cell r="G134">
            <v>82412</v>
          </cell>
          <cell r="L134">
            <v>0.78499999999999992</v>
          </cell>
        </row>
        <row r="135">
          <cell r="E135" t="str">
            <v>735</v>
          </cell>
          <cell r="F135" t="str">
            <v>Vides monitorings - politikas izstrāde</v>
          </cell>
          <cell r="G135">
            <v>10301</v>
          </cell>
          <cell r="L135">
            <v>0.98</v>
          </cell>
        </row>
        <row r="136">
          <cell r="E136" t="str">
            <v>736</v>
          </cell>
          <cell r="F136" t="str">
            <v>Ietekmes uz vidi novērtēšana - politikas izstrāde</v>
          </cell>
          <cell r="G136">
            <v>30904</v>
          </cell>
          <cell r="L136">
            <v>0.98</v>
          </cell>
        </row>
        <row r="137">
          <cell r="E137" t="str">
            <v>737</v>
          </cell>
          <cell r="F137" t="str">
            <v>Vides zinātne, izglītība un izglītība ilgtspējīgai attīstībai</v>
          </cell>
          <cell r="G137">
            <v>20603</v>
          </cell>
          <cell r="L137">
            <v>0.49</v>
          </cell>
        </row>
        <row r="138">
          <cell r="E138" t="str">
            <v>738</v>
          </cell>
          <cell r="F138" t="str">
            <v>Vides pārvaldības instrumenti - politikas izstrāde</v>
          </cell>
          <cell r="G138">
            <v>41206</v>
          </cell>
          <cell r="L138">
            <v>0.99</v>
          </cell>
        </row>
        <row r="139">
          <cell r="E139" t="str">
            <v>739</v>
          </cell>
          <cell r="F139" t="str">
            <v>ES Kohēzijas fonda Starpniekinstitūcijas funkciju izpilde 2000.-2006.gada plānošanas periodā apstiprinātajiem projektiem vides nozarē (VIDM kompetences ietvaros).</v>
          </cell>
          <cell r="G139">
            <v>185427</v>
          </cell>
          <cell r="L139">
            <v>0.96499999999999997</v>
          </cell>
        </row>
        <row r="140">
          <cell r="E140" t="str">
            <v>740</v>
          </cell>
          <cell r="F140" t="str">
            <v>Nozares Vecākās amatpersonas funkciju izpilde Pārejas programmas projektos vides nozarē</v>
          </cell>
          <cell r="G140">
            <v>20603</v>
          </cell>
          <cell r="L140">
            <v>0.96499999999999997</v>
          </cell>
        </row>
        <row r="141">
          <cell r="E141" t="str">
            <v>741</v>
          </cell>
          <cell r="F141" t="str">
            <v>ES Kohēzijas fonda un ERAF (2007. – 2013.plānošanas periods) Starpniekinstitūcijas funkciju izpilde vides nozarē</v>
          </cell>
          <cell r="G141">
            <v>247236</v>
          </cell>
          <cell r="L141">
            <v>0.96499999999999997</v>
          </cell>
        </row>
        <row r="142">
          <cell r="E142" t="str">
            <v>742</v>
          </cell>
          <cell r="F142" t="str">
            <v>Norvēģijas valdības divpusējā finanšu instrumenta starpniekinstitūcijas funkciju veikšana vides nozarē</v>
          </cell>
          <cell r="G142">
            <v>10301</v>
          </cell>
          <cell r="L142">
            <v>0.96499999999999997</v>
          </cell>
        </row>
        <row r="143">
          <cell r="E143" t="str">
            <v>743</v>
          </cell>
          <cell r="F143" t="str">
            <v>Pirmā līmeņa starpniekinstitūcijas funkciju izpilde 2004.-2006.gada struktūrfondu projektos</v>
          </cell>
          <cell r="G143">
            <v>10301</v>
          </cell>
          <cell r="L143">
            <v>0.96499999999999997</v>
          </cell>
        </row>
        <row r="144">
          <cell r="E144" t="str">
            <v>744</v>
          </cell>
          <cell r="F144" t="str">
            <v>Dalība 2014.-2020. plānošanas perioda stratēģisko dokumentu izstrāde</v>
          </cell>
          <cell r="G144">
            <v>30904</v>
          </cell>
          <cell r="L144">
            <v>0.96499999999999997</v>
          </cell>
        </row>
        <row r="145">
          <cell r="E145" t="str">
            <v>745</v>
          </cell>
          <cell r="F145" t="str">
            <v>2007.-2013.gada plānošanas perioda Eiropas Savienības fondu VSID un DP noteiktās horizontālās prioritātes „Ilgtspējīga attīstība” koordinācija</v>
          </cell>
          <cell r="G145">
            <v>10301</v>
          </cell>
          <cell r="L145">
            <v>0.96499999999999997</v>
          </cell>
        </row>
        <row r="146">
          <cell r="E146" t="str">
            <v>746</v>
          </cell>
          <cell r="F146" t="str">
            <v>Komercdarbības atbalsta kontrole Eiropas Savienības projektu ietvaros</v>
          </cell>
          <cell r="G146">
            <v>10301</v>
          </cell>
          <cell r="L146">
            <v>0.96499999999999997</v>
          </cell>
        </row>
        <row r="147">
          <cell r="E147" t="str">
            <v>747</v>
          </cell>
          <cell r="F147" t="str">
            <v>Eiropas Savienības fondu projektu finanšu vadības koordinācija vides nozarē</v>
          </cell>
          <cell r="G147">
            <v>144221</v>
          </cell>
          <cell r="L147">
            <v>0.96499999999999997</v>
          </cell>
        </row>
        <row r="148">
          <cell r="E148" t="str">
            <v>748</v>
          </cell>
          <cell r="F148" t="str">
            <v>Eiropas Ekonomikas zonas finanšu instrumenta un Norvēģijas valdības divpusējā finanšu instrumenta līdzfinansēto programmu, grantu shēmu un individuālo projektu finanšu koordinācija</v>
          </cell>
          <cell r="G148">
            <v>20603</v>
          </cell>
          <cell r="L148">
            <v>0.96499999999999997</v>
          </cell>
        </row>
        <row r="149">
          <cell r="E149" t="str">
            <v>749</v>
          </cell>
          <cell r="F149" t="str">
            <v>Ūdenssaimniecības nozares analītiskās informācijas uzturēšana ES fondu un nacionālo investīciju kontekstā</v>
          </cell>
          <cell r="G149">
            <v>41206</v>
          </cell>
          <cell r="L149">
            <v>0.96499999999999997</v>
          </cell>
        </row>
        <row r="150">
          <cell r="E150">
            <v>750</v>
          </cell>
          <cell r="F150" t="str">
            <v>Iemaksu starptautiskajās organizācijās vides jomā koordinācija</v>
          </cell>
          <cell r="G150">
            <v>17330</v>
          </cell>
          <cell r="L150">
            <v>0.98499999999999999</v>
          </cell>
        </row>
        <row r="151">
          <cell r="C151" t="str">
            <v>Vides ministrija</v>
          </cell>
        </row>
        <row r="152">
          <cell r="E152" t="str">
            <v>1153</v>
          </cell>
          <cell r="F152" t="str">
            <v>Valsts nozīmes kultūras infrastruktūras (LNB) projektu ieviešanas organizēšana un vadība</v>
          </cell>
          <cell r="G152">
            <v>92157</v>
          </cell>
          <cell r="L152">
            <v>0.90999999999999992</v>
          </cell>
        </row>
        <row r="153">
          <cell r="E153" t="str">
            <v>301</v>
          </cell>
          <cell r="F153" t="str">
            <v>Vispārējās atbalsta funkcijas, lai nodrošinātu KM ikdienas darbu izpildi</v>
          </cell>
          <cell r="G153">
            <v>478784</v>
          </cell>
          <cell r="L153">
            <v>0.92500000000000004</v>
          </cell>
        </row>
        <row r="154">
          <cell r="E154" t="str">
            <v>302</v>
          </cell>
          <cell r="F154" t="str">
            <v>Politikas plānošana, tās izstrāde, koordinācija kultūras, kultūrizglītības, autortiesību nozarēs un starpnozarēs</v>
          </cell>
          <cell r="G154">
            <v>169534</v>
          </cell>
          <cell r="L154">
            <v>0.97</v>
          </cell>
        </row>
        <row r="155">
          <cell r="E155" t="str">
            <v>303</v>
          </cell>
          <cell r="F155" t="str">
            <v>Politikas veidošanai un analīzei nepieciešamās informācijas sistēmas veidošana, datu uzkrāšana un aktualizācija</v>
          </cell>
          <cell r="G155">
            <v>16794</v>
          </cell>
          <cell r="L155">
            <v>0.97</v>
          </cell>
        </row>
        <row r="156">
          <cell r="E156" t="str">
            <v>304</v>
          </cell>
          <cell r="F156" t="str">
            <v>ES politikas plānošana un nacionālo interešu pārstāvība kultūras, autortiesību un audiovizuālās politikas jomās</v>
          </cell>
          <cell r="G156">
            <v>82936</v>
          </cell>
          <cell r="L156">
            <v>0.98499999999999999</v>
          </cell>
        </row>
        <row r="157">
          <cell r="E157" t="str">
            <v>305</v>
          </cell>
          <cell r="F157" t="str">
            <v>Politikas ieviešanas organizēšana un koordinēšana kultūras, kultūrizglītības un autortiesību nozarēs un starpnozarēs</v>
          </cell>
          <cell r="G157">
            <v>289254</v>
          </cell>
          <cell r="L157">
            <v>0.97</v>
          </cell>
        </row>
        <row r="158">
          <cell r="E158" t="str">
            <v>306</v>
          </cell>
          <cell r="F158" t="str">
            <v>Budžeta plānošana un vadība</v>
          </cell>
          <cell r="G158">
            <v>90530</v>
          </cell>
          <cell r="L158">
            <v>0.92500000000000004</v>
          </cell>
        </row>
        <row r="159">
          <cell r="E159" t="str">
            <v>307</v>
          </cell>
          <cell r="F159" t="str">
            <v>ES struktūrfondu vadība atbilstoši Struktūrfondu plānošanas dokumentiem</v>
          </cell>
          <cell r="G159">
            <v>119322</v>
          </cell>
          <cell r="L159">
            <v>0.96499999999999997</v>
          </cell>
        </row>
        <row r="160">
          <cell r="E160" t="str">
            <v>308</v>
          </cell>
          <cell r="F160" t="str">
            <v>EEZ finanšu instrumenta un Norvēģijas valdības divpusējā finanšu instrumenta plānošana un ieviešana kultūras nozarē</v>
          </cell>
          <cell r="G160">
            <v>5150</v>
          </cell>
          <cell r="L160">
            <v>0.96499999999999997</v>
          </cell>
        </row>
        <row r="161">
          <cell r="E161" t="str">
            <v>309</v>
          </cell>
          <cell r="F161" t="str">
            <v>ES programmu kultūras jomā un citu ārvalstu finanšu instrumentu plānošana un ieviešana kultūras nozarē</v>
          </cell>
          <cell r="G161">
            <v>32891</v>
          </cell>
          <cell r="L161">
            <v>0.96499999999999997</v>
          </cell>
        </row>
        <row r="162">
          <cell r="E162" t="str">
            <v>310</v>
          </cell>
          <cell r="F162" t="str">
            <v>Izdienas pensiju un pabalstu administrēšana kultūras darbiniekiem</v>
          </cell>
          <cell r="G162">
            <v>1343</v>
          </cell>
          <cell r="L162">
            <v>0</v>
          </cell>
        </row>
        <row r="163">
          <cell r="E163" t="str">
            <v>311</v>
          </cell>
          <cell r="F163" t="str">
            <v>Starptautiskās sadarbības plānošana, koordinācija un īstenošanas organizēšana</v>
          </cell>
          <cell r="G163">
            <v>31609</v>
          </cell>
          <cell r="L163">
            <v>0.97499999999999998</v>
          </cell>
        </row>
        <row r="164">
          <cell r="E164" t="str">
            <v>314</v>
          </cell>
          <cell r="F164" t="str">
            <v>Valsts kultūrpolitikas īstenošanas koordinēšana reģionos</v>
          </cell>
          <cell r="G164">
            <v>22546</v>
          </cell>
          <cell r="L164">
            <v>0.92500000000000004</v>
          </cell>
        </row>
        <row r="165">
          <cell r="C165" t="str">
            <v>Kultūras ministrija</v>
          </cell>
          <cell r="D165" t="str">
            <v>Kultūrpārvaldība</v>
          </cell>
        </row>
        <row r="166">
          <cell r="E166" t="str">
            <v>608</v>
          </cell>
          <cell r="F166" t="str">
            <v>Izstrādāt veselības nozares politiku</v>
          </cell>
          <cell r="G166">
            <v>677185</v>
          </cell>
          <cell r="L166">
            <v>0.97499999999999998</v>
          </cell>
        </row>
        <row r="167">
          <cell r="E167" t="str">
            <v>609</v>
          </cell>
          <cell r="F167" t="str">
            <v>Organizēt, koordinēt un veikt veselības nozares politikas īstenošanu</v>
          </cell>
          <cell r="G167">
            <v>457556</v>
          </cell>
          <cell r="L167">
            <v>0.97499999999999998</v>
          </cell>
        </row>
        <row r="168">
          <cell r="E168" t="str">
            <v>612</v>
          </cell>
          <cell r="F168" t="str">
            <v>Veikt veselības nozares vadības atbalsta funkcijas</v>
          </cell>
          <cell r="G168">
            <v>420953</v>
          </cell>
          <cell r="L168">
            <v>0.91999999999999993</v>
          </cell>
        </row>
        <row r="169">
          <cell r="C169" t="str">
            <v>Veselības ministrija</v>
          </cell>
          <cell r="D169" t="str">
            <v>Veselības aprūpes centrālā vadība</v>
          </cell>
        </row>
        <row r="170">
          <cell r="E170" t="str">
            <v>463</v>
          </cell>
          <cell r="F170" t="str">
            <v>Valsts attīstības plānošanas procesa koordinācija, t.sk.: 1)Valsts ilgtermiņa/ilgtspējīgas attīstības plānošana, ieviešana un uzraudzība; 2) Nacionālā attīstības plāna izstrāde, aktualizācija un ieviešanas uzraudzība</v>
          </cell>
          <cell r="G170">
            <v>281993</v>
          </cell>
        </row>
        <row r="171">
          <cell r="E171" t="str">
            <v>464</v>
          </cell>
          <cell r="F171" t="str">
            <v>Reģionālās attīstības plānošana un telpiskā plānošana un plānošanas reģionu darbības pārraudzība, t.sk.: 1) Reģionālās politikas izstrāde, ieviešanas koordinācija un uzraudzība; - vidēja termiņa teritorijas attīstības plānošanas procesa metodiskā vadība</v>
          </cell>
          <cell r="G171">
            <v>558694</v>
          </cell>
        </row>
        <row r="172">
          <cell r="E172" t="str">
            <v>465</v>
          </cell>
          <cell r="F172" t="str">
            <v>Pašvaldību sistēmas attīstība, lai 1) veicinātu rīcībspējīgu pašvaldību attīstību, kvalitatīvu pakalpojumu pieejamību visā Latvijā pēc vienas pieturas aģentūras principa ieviešanas; 2) nodrošinātu pašvaldību finansiālo kapacitāti (priekšlikumi nodokļu si</v>
          </cell>
          <cell r="G172">
            <v>372519</v>
          </cell>
        </row>
        <row r="173">
          <cell r="E173" t="str">
            <v>466</v>
          </cell>
          <cell r="F173" t="str">
            <v>ES fondu un citu ārvalstu atbalsta instrumentu ieviešana, kontrole, atbalsts un uzraudzība t.sk. e-lietas (ES fondu un citu ES instrumentu plānošana, plānošanas uzraudzība un attīstības instrumenti)</v>
          </cell>
          <cell r="G173">
            <v>261740</v>
          </cell>
        </row>
        <row r="174">
          <cell r="E174" t="str">
            <v>467</v>
          </cell>
          <cell r="F174" t="str">
            <v>Zemes politika un pārvaldība, t.sk. politikas plānošana un normatīvās bāzes izstrāde</v>
          </cell>
          <cell r="G174">
            <v>97611</v>
          </cell>
          <cell r="L174">
            <v>0.44500000000000001</v>
          </cell>
        </row>
        <row r="175">
          <cell r="E175" t="str">
            <v>468</v>
          </cell>
          <cell r="F175" t="str">
            <v>Vispārējās atbalsta funkcijas</v>
          </cell>
          <cell r="G175">
            <v>494871</v>
          </cell>
          <cell r="L175">
            <v>0.91500000000000004</v>
          </cell>
        </row>
        <row r="176">
          <cell r="E176" t="str">
            <v>469</v>
          </cell>
          <cell r="F176" t="str">
            <v>Elektroniskās pārvaldes un informācijas sabiedrības politika</v>
          </cell>
          <cell r="G176">
            <v>409091</v>
          </cell>
          <cell r="L176">
            <v>0.98</v>
          </cell>
        </row>
        <row r="177">
          <cell r="C177" t="str">
            <v>Reģionālās attīstības un pašvaldību lietu ministrija</v>
          </cell>
          <cell r="D177" t="str">
            <v>Politiku veidošana un vadība</v>
          </cell>
        </row>
        <row r="184">
          <cell r="C184" t="str">
            <v>Aizsardzības ministrija</v>
          </cell>
          <cell r="D184" t="str">
            <v>Valsts aizsardzības politikas realizācija</v>
          </cell>
          <cell r="E184" t="str">
            <v>34</v>
          </cell>
          <cell r="F184" t="str">
            <v>Starptautiskā sadarbība NATO un ES ietvaros (iemaksu veikšana starptautiskajās organizācijās)</v>
          </cell>
          <cell r="G184">
            <v>5422076</v>
          </cell>
          <cell r="L184">
            <v>1</v>
          </cell>
        </row>
        <row r="185">
          <cell r="C185" t="str">
            <v>Ārlietu ministrija</v>
          </cell>
          <cell r="D185" t="str">
            <v>Iemaksas starptautiskajās organizācijās</v>
          </cell>
          <cell r="E185" t="str">
            <v>52</v>
          </cell>
          <cell r="F185" t="str">
            <v>Iemaksas starptautiskajās organizācijās</v>
          </cell>
          <cell r="G185">
            <v>1479955</v>
          </cell>
          <cell r="L185">
            <v>1</v>
          </cell>
        </row>
        <row r="186">
          <cell r="C186" t="str">
            <v>Ekonomikas ministrija</v>
          </cell>
          <cell r="D186" t="str">
            <v>Sabiedrisko pakalpojumu regulēšana</v>
          </cell>
          <cell r="E186" t="str">
            <v>1107</v>
          </cell>
          <cell r="F186" t="str">
            <v>Iemaksas starptautiskajās organizācijās (Sabiedrisko pakalpojumu regulēšanas komisija)</v>
          </cell>
          <cell r="G186">
            <v>25108</v>
          </cell>
          <cell r="L186">
            <v>0.98499999999999999</v>
          </cell>
        </row>
        <row r="187">
          <cell r="C187" t="str">
            <v>Ekonomikas ministrija</v>
          </cell>
          <cell r="D187" t="str">
            <v>Ārējās ekonomiskās politikas ieviešana</v>
          </cell>
          <cell r="E187" t="str">
            <v>1108</v>
          </cell>
          <cell r="F187" t="str">
            <v>Iemaksas starptautiskajās organizācijās (Latvijas Investīciju un attīstības aģentūra)</v>
          </cell>
          <cell r="G187">
            <v>1500</v>
          </cell>
          <cell r="L187">
            <v>0.98499999999999999</v>
          </cell>
        </row>
        <row r="188">
          <cell r="C188" t="str">
            <v>Ekonomikas ministrija</v>
          </cell>
          <cell r="D188" t="str">
            <v>Nozares politiku veidošana un vadība</v>
          </cell>
          <cell r="E188" t="str">
            <v>1109</v>
          </cell>
          <cell r="F188" t="str">
            <v>Iemaksas starptautiskajās organizācijās (Ekonomikas ministrija)</v>
          </cell>
          <cell r="G188">
            <v>191356</v>
          </cell>
          <cell r="L188">
            <v>0.98499999999999999</v>
          </cell>
        </row>
        <row r="189">
          <cell r="C189" t="str">
            <v>Finanšu ministrija</v>
          </cell>
          <cell r="E189" t="str">
            <v>92</v>
          </cell>
          <cell r="F189" t="str">
            <v>Minētās apakšprogrammas ietvaros Valsts kase veic iemaksas starptautiskajās organizācijās.</v>
          </cell>
          <cell r="G189">
            <v>3712600</v>
          </cell>
          <cell r="L189">
            <v>0.98499999999999999</v>
          </cell>
        </row>
        <row r="190">
          <cell r="C190" t="str">
            <v>Satiksmes ministrija</v>
          </cell>
          <cell r="E190" t="str">
            <v>485</v>
          </cell>
          <cell r="F190" t="str">
            <v>Ar dalību starptautiskajās organizācijās saistīto iemaksu nodrošināšana (pamatdarbība)</v>
          </cell>
          <cell r="G190">
            <v>209570</v>
          </cell>
          <cell r="L190">
            <v>0.98499999999999999</v>
          </cell>
        </row>
        <row r="191">
          <cell r="C191" t="str">
            <v>Vides ministrija</v>
          </cell>
          <cell r="D191" t="str">
            <v>Iemaksas starptautiskajās organizācijās</v>
          </cell>
          <cell r="E191" t="str">
            <v>775</v>
          </cell>
          <cell r="F191" t="str">
            <v>Iemaksas starptautiskajās organizācijās</v>
          </cell>
          <cell r="G191">
            <v>625728</v>
          </cell>
          <cell r="L191">
            <v>0.98499999999999999</v>
          </cell>
        </row>
        <row r="192">
          <cell r="C192" t="str">
            <v>Veselības ministrija</v>
          </cell>
          <cell r="D192" t="str">
            <v>Maksājumi starptautiskajās organizācijās</v>
          </cell>
          <cell r="E192" t="str">
            <v>713</v>
          </cell>
          <cell r="F192" t="str">
            <v>Veikt iemaksas starptautiskajās organizācijās</v>
          </cell>
          <cell r="G192">
            <v>77047</v>
          </cell>
          <cell r="L192">
            <v>0.98499999999999999</v>
          </cell>
        </row>
        <row r="249">
          <cell r="E249" t="str">
            <v>1055</v>
          </cell>
          <cell r="F249" t="str">
            <v>Valsts policijas profesionālās izglītības programmu un profesionālās pilnveides izstrāde un realizēšana</v>
          </cell>
          <cell r="G249">
            <v>1473514</v>
          </cell>
          <cell r="L249">
            <v>0.9</v>
          </cell>
        </row>
        <row r="250">
          <cell r="E250" t="str">
            <v>117</v>
          </cell>
          <cell r="F250" t="str">
            <v>Informācijas par noziedzīgiem nodarījumiem un citiem notikumiem reģistrēšana</v>
          </cell>
          <cell r="G250">
            <v>4872625</v>
          </cell>
          <cell r="L250">
            <v>0.96</v>
          </cell>
        </row>
        <row r="251">
          <cell r="E251" t="str">
            <v>118</v>
          </cell>
          <cell r="F251" t="str">
            <v>Noziedzīgu nodarījumu un citu likumpārkāpumu novēršana</v>
          </cell>
          <cell r="G251">
            <v>6246954</v>
          </cell>
          <cell r="L251">
            <v>1</v>
          </cell>
        </row>
        <row r="252">
          <cell r="E252" t="str">
            <v>119</v>
          </cell>
          <cell r="F252" t="str">
            <v>Kārtības nodrošināšana sabiedriskās vietās</v>
          </cell>
          <cell r="G252">
            <v>5062370</v>
          </cell>
          <cell r="L252">
            <v>0.495</v>
          </cell>
        </row>
        <row r="253">
          <cell r="E253" t="str">
            <v>120</v>
          </cell>
          <cell r="F253" t="str">
            <v>Satiksmes uzraudzības nodrošināšana</v>
          </cell>
          <cell r="G253">
            <v>5903944</v>
          </cell>
          <cell r="L253">
            <v>0.90999999999999992</v>
          </cell>
        </row>
        <row r="254">
          <cell r="E254" t="str">
            <v>121</v>
          </cell>
          <cell r="F254" t="str">
            <v>Aizturēto un apcietināto personu apsardze un konvojēšana.</v>
          </cell>
          <cell r="G254">
            <v>2579993</v>
          </cell>
          <cell r="L254">
            <v>0.94500000000000006</v>
          </cell>
        </row>
        <row r="255">
          <cell r="E255" t="str">
            <v>122</v>
          </cell>
          <cell r="F255" t="str">
            <v>Nepilngadīgo noziedzīgu nodarījumu novēršana un atklāšana, bērnu aizsardzība pret noziedzīgu nodarījumu, vardarbības ģimenē novēršana, sabiedriskās kārtības nodrošināšana, individuālā un vispārējā prevencija.</v>
          </cell>
          <cell r="G255">
            <v>1149439</v>
          </cell>
          <cell r="L255">
            <v>0.9</v>
          </cell>
        </row>
        <row r="256">
          <cell r="E256" t="str">
            <v>123</v>
          </cell>
          <cell r="F256" t="str">
            <v>Ārvalstu un Latvijas Republikas diplomātisko pārstāvniecību apsardze, kā arī valsts nacionālajai drošībai svarīgu objektu apsardze</v>
          </cell>
          <cell r="L256">
            <v>0.94500000000000006</v>
          </cell>
        </row>
        <row r="257">
          <cell r="E257" t="str">
            <v>124</v>
          </cell>
          <cell r="F257" t="str">
            <v>Tiesas spiedumu un procesa virzītāja lēmumu par drošības līdzekļu piemērošanu izpilde.</v>
          </cell>
          <cell r="G257">
            <v>343582</v>
          </cell>
        </row>
        <row r="258">
          <cell r="E258" t="str">
            <v>125</v>
          </cell>
          <cell r="F258" t="str">
            <v>Ieroču, munīcijas, speciālo līdzekļu, sprāgstvielu, spridzināšanas ietaišu un pirotehnisko izstrādājumu aprites kontrole, apsardzes darbības un detektīvdarbības kontrole.</v>
          </cell>
          <cell r="G258">
            <v>349829</v>
          </cell>
          <cell r="L258">
            <v>1</v>
          </cell>
        </row>
        <row r="259">
          <cell r="E259" t="str">
            <v>126</v>
          </cell>
          <cell r="F259" t="str">
            <v>Noziedzīgu nodarījumu apkarošana un operatīvā darbība</v>
          </cell>
          <cell r="L259">
            <v>0.995</v>
          </cell>
        </row>
        <row r="260">
          <cell r="E260" t="str">
            <v>127</v>
          </cell>
          <cell r="F260" t="str">
            <v>Noziedzīgu nodarījumu izmeklēšana</v>
          </cell>
          <cell r="G260">
            <v>4029286</v>
          </cell>
          <cell r="L260">
            <v>0.995</v>
          </cell>
        </row>
        <row r="261">
          <cell r="E261" t="str">
            <v>128</v>
          </cell>
          <cell r="F261" t="str">
            <v>Kriminālprocesu izmeklēšanas nodrošināšana, veicot nepieciešamās ekspertīzes</v>
          </cell>
          <cell r="G261">
            <v>1665078</v>
          </cell>
          <cell r="L261">
            <v>0.96</v>
          </cell>
        </row>
        <row r="262">
          <cell r="E262" t="str">
            <v>129</v>
          </cell>
          <cell r="F262" t="str">
            <v>IT nodrošinājums</v>
          </cell>
          <cell r="G262">
            <v>761240</v>
          </cell>
          <cell r="L262">
            <v>0.89999999999999991</v>
          </cell>
        </row>
        <row r="263">
          <cell r="E263" t="str">
            <v>130</v>
          </cell>
          <cell r="F263" t="str">
            <v>Autotransporta pakalpojumu nodrošinājums.</v>
          </cell>
          <cell r="L263">
            <v>0.89999999999999991</v>
          </cell>
        </row>
        <row r="264">
          <cell r="E264" t="str">
            <v>131</v>
          </cell>
          <cell r="F264" t="str">
            <v>Saimniecisko pakalpojumu un nekustamo īpašumu apsaimniekošana</v>
          </cell>
          <cell r="G264">
            <v>3530230</v>
          </cell>
          <cell r="L264">
            <v>0.55000000000000004</v>
          </cell>
        </row>
        <row r="265">
          <cell r="E265" t="str">
            <v>132</v>
          </cell>
          <cell r="F265" t="str">
            <v>Starptautiskās sadarbības nodrošināšana</v>
          </cell>
          <cell r="L265">
            <v>0.97499999999999998</v>
          </cell>
        </row>
        <row r="266">
          <cell r="E266" t="str">
            <v>133</v>
          </cell>
          <cell r="F266" t="str">
            <v>Darbības plānošanas un citu administratīvo funkciju nodrošinājums</v>
          </cell>
          <cell r="G266">
            <v>4932199</v>
          </cell>
          <cell r="L266">
            <v>0.59</v>
          </cell>
        </row>
        <row r="267">
          <cell r="E267" t="str">
            <v>134</v>
          </cell>
          <cell r="F267" t="str">
            <v>Objektu apsardze</v>
          </cell>
          <cell r="G267">
            <v>0</v>
          </cell>
        </row>
        <row r="268">
          <cell r="D268" t="str">
            <v>Drošības policijas darbība</v>
          </cell>
          <cell r="E268" t="str">
            <v>139</v>
          </cell>
          <cell r="F268" t="str">
            <v>Informācija klasificēta</v>
          </cell>
          <cell r="L268">
            <v>0.95500000000000007</v>
          </cell>
        </row>
        <row r="269">
          <cell r="B269" t="str">
            <v>Policija</v>
          </cell>
          <cell r="C269" t="str">
            <v>Iekšlietu ministrija</v>
          </cell>
        </row>
        <row r="270">
          <cell r="E270" t="str">
            <v>140</v>
          </cell>
          <cell r="F270" t="str">
            <v>Robežas atrašanās vietas nemainīguma (robežgrāvja, robežzīmju) esamības nodrošināšana, robežbūvju, valsts robežas, robežas joslas un robežpārejas punktu uzturēšana</v>
          </cell>
          <cell r="G270">
            <v>87802</v>
          </cell>
          <cell r="L270">
            <v>0.91999999999999993</v>
          </cell>
        </row>
        <row r="271">
          <cell r="E271" t="str">
            <v>141</v>
          </cell>
          <cell r="F271" t="str">
            <v>Robežuzraudzība (pierobežas teritoriju uzraudzība, novērošana un apsardzība, kuģošanas līdzekļu satiksmes kontrole)</v>
          </cell>
          <cell r="G271">
            <v>7482288</v>
          </cell>
        </row>
        <row r="272">
          <cell r="E272" t="str">
            <v>142</v>
          </cell>
          <cell r="F272" t="str">
            <v>Robežpārbaužu veikšana robežšķērsošanas vietās</v>
          </cell>
          <cell r="G272">
            <v>7407026</v>
          </cell>
        </row>
        <row r="273">
          <cell r="E273" t="str">
            <v>143</v>
          </cell>
          <cell r="F273" t="str">
            <v>Ārzemnieku ieceļošanas, uzturēšanās, tranzīta un izceļošanas nosacījumu kontroles veikšana, t.sk. nodrošinot apvienoto kontaktpunktu darbību un robežkontroles pagaidu atjaunošanu pie iekšējām robežām</v>
          </cell>
          <cell r="G273">
            <v>1617542</v>
          </cell>
          <cell r="L273">
            <v>0.92500000000000004</v>
          </cell>
        </row>
        <row r="274">
          <cell r="E274" t="str">
            <v>144</v>
          </cell>
          <cell r="F274" t="str">
            <v>Nelegālo imigrantu un citu pārkāpēju aizturēšana, izmitināšana, uzturēšana, identificēšana un piespiedu izraidīšana (t.sk. papildsoda izpilde). Pirmstiesas izmeklēšanas veikšana, kas saistīta ar valsts robežas drošības apdraudēšanu. Nelegālo imigrantu, k</v>
          </cell>
          <cell r="G274">
            <v>995412</v>
          </cell>
          <cell r="L274">
            <v>0.92500000000000004</v>
          </cell>
        </row>
        <row r="275">
          <cell r="E275" t="str">
            <v>145</v>
          </cell>
          <cell r="F275" t="str">
            <v>Vīzu izsniegšana, anulēšana un atcelšana robežšķērsošanas vietās migrācijas politikas īstenošanas ietvaros</v>
          </cell>
          <cell r="G275">
            <v>102468</v>
          </cell>
          <cell r="L275">
            <v>1</v>
          </cell>
        </row>
        <row r="276">
          <cell r="E276" t="str">
            <v>146</v>
          </cell>
          <cell r="F276" t="str">
            <v>Patvēruma pieteikumu pieņemšana, patvēruma meklētāju identificēšana, personas dokumenta izsniegšana, aizturēšana, izmitināšana, uzturēšana, Eurodac sistēmas darbības nodrošināšana LR, patvēruma meklētāju pārsūtīšana un pieņemšana patvēruma politikas īste</v>
          </cell>
          <cell r="G276">
            <v>197617</v>
          </cell>
          <cell r="L276">
            <v>0.92500000000000004</v>
          </cell>
        </row>
        <row r="277">
          <cell r="E277" t="str">
            <v>147</v>
          </cell>
          <cell r="F277" t="str">
            <v>VRS profesionālās izglītības programmu un profesionālās pilnveides programmu izstrāde un realizēšana un VRS 1.līmeņa augstākās izglītības programmu izstrāde un realizēšana</v>
          </cell>
          <cell r="G277">
            <v>1950691</v>
          </cell>
          <cell r="L277">
            <v>0.69</v>
          </cell>
        </row>
        <row r="279">
          <cell r="E279" t="str">
            <v>148</v>
          </cell>
          <cell r="F279" t="str">
            <v>Iedzīvotāju uzskaite - Informācijas sistēmu uzturēšana un to darbības nodrošināšana, datu drošības un kvalitātes nodrošināšana, informācijas sistēmās esošās informācijas pieejamības nodrošināšana valsts un pašvaldības iestādēm to funkciju veikšanai. Pers</v>
          </cell>
          <cell r="G279">
            <v>1431779</v>
          </cell>
          <cell r="L279">
            <v>0.94</v>
          </cell>
        </row>
        <row r="280">
          <cell r="E280" t="str">
            <v>149</v>
          </cell>
          <cell r="F280" t="str">
            <v>Personu apliecinošu un ceļošanas dokumentu izsniegšana - pasu un personu apliecību personalizēšana un izsniegšana</v>
          </cell>
          <cell r="G280">
            <v>2974396</v>
          </cell>
          <cell r="L280">
            <v>1</v>
          </cell>
        </row>
        <row r="281">
          <cell r="E281" t="str">
            <v>150</v>
          </cell>
          <cell r="F281" t="str">
            <v>Migrācijas politikas izstrāde un īstenošana- ārzemnieku ieceļošanas režīma nodrošināšana un kontrole, vīzu, uzturēšanās atļauju un darba atļauju izsniegšana, informācijas apmaiņas nodrošināšana ar ES informācijas sistēmām</v>
          </cell>
          <cell r="G281">
            <v>872940</v>
          </cell>
          <cell r="L281">
            <v>0.995</v>
          </cell>
        </row>
        <row r="282">
          <cell r="E282" t="str">
            <v>151</v>
          </cell>
          <cell r="F282" t="str">
            <v>Patvēruma politikas izstrāde un īstenošana, lēmumu pieņemšana par bēgļa vai alternatīvā statusa piešķiršanu, pabalstu izmaksa patvēruma meklētājiem un bēgļiem, patvēruma meklētāju izmitināšana</v>
          </cell>
          <cell r="G282">
            <v>232615</v>
          </cell>
          <cell r="L282">
            <v>0.72499999999999998</v>
          </cell>
        </row>
        <row r="283">
          <cell r="E283" t="str">
            <v>152</v>
          </cell>
          <cell r="F283" t="str">
            <v>Repatriācijas politikas izstrāde un īstenošana - repatrianta statusa piešķiršana un pabalstu izmaksa repatriantiem, pabalstu izmaksa Krievijas Federācijas militārpersonām un viņu ģimenes locekļiem</v>
          </cell>
          <cell r="G283">
            <v>163330</v>
          </cell>
          <cell r="L283">
            <v>0.39</v>
          </cell>
        </row>
        <row r="284">
          <cell r="E284" t="str">
            <v>524</v>
          </cell>
          <cell r="F284" t="str">
            <v>Valsts politikas īstenošana Latvijas pilsonības jomā</v>
          </cell>
          <cell r="G284">
            <v>434329</v>
          </cell>
          <cell r="L284">
            <v>0.5</v>
          </cell>
        </row>
        <row r="286">
          <cell r="E286" t="str">
            <v>135</v>
          </cell>
          <cell r="F286" t="str">
            <v>Katastrofu pārvaldīšana, ugunsdzēsības un glābšanas darbu nodrošināšana</v>
          </cell>
          <cell r="G286">
            <v>22355386</v>
          </cell>
          <cell r="L286">
            <v>0.995</v>
          </cell>
        </row>
        <row r="287">
          <cell r="E287" t="str">
            <v>136</v>
          </cell>
          <cell r="F287" t="str">
            <v>Civilās aizsardzības plānošana, civilās aizsardzības prasību ievērošanas kontrole un ugunsdrošības uzraudzība</v>
          </cell>
          <cell r="G287">
            <v>992463</v>
          </cell>
          <cell r="L287">
            <v>0.74</v>
          </cell>
        </row>
        <row r="288">
          <cell r="E288" t="str">
            <v>137</v>
          </cell>
          <cell r="F288" t="str">
            <v>Profesionālā vidējā, profesionālā augstākā izglītība un profesionālā tālākizglītība</v>
          </cell>
          <cell r="G288">
            <v>584062</v>
          </cell>
          <cell r="L288">
            <v>0.83000000000000007</v>
          </cell>
        </row>
        <row r="289">
          <cell r="E289" t="str">
            <v>138</v>
          </cell>
          <cell r="F289" t="str">
            <v>VUGD Nekustamo īpašumu uzturēšana un apsaimniekošana</v>
          </cell>
          <cell r="G289">
            <v>1069919</v>
          </cell>
        </row>
        <row r="290">
          <cell r="C290" t="str">
            <v>Zemkopības ministrija</v>
          </cell>
          <cell r="D290" t="str">
            <v>Meža resursu valsts uzraudzība</v>
          </cell>
          <cell r="E290" t="str">
            <v>1001</v>
          </cell>
          <cell r="F290" t="str">
            <v>Meža ugunsdrošības pasākumi</v>
          </cell>
          <cell r="G290">
            <v>2264078</v>
          </cell>
        </row>
        <row r="292">
          <cell r="D292" t="str">
            <v>Atlīdzība tiesu izpildītājiem par izpildu darbībām</v>
          </cell>
          <cell r="E292" t="str">
            <v>521</v>
          </cell>
          <cell r="F292" t="str">
            <v>Zvērinātu tiesu izpildītāju darbības nodrošināšana likumā noteiktajā kārtībā</v>
          </cell>
          <cell r="G292">
            <v>102295</v>
          </cell>
        </row>
        <row r="293">
          <cell r="D293" t="str">
            <v>Tiesu ekspertīžu zinātniskā pētniecība</v>
          </cell>
          <cell r="E293" t="str">
            <v>526</v>
          </cell>
          <cell r="F293" t="str">
            <v>Tiesu ekspertīzes veikšana kriminālprocesa, civilprocesa un administratīvā procesa ietvaros, kā arī pēc juridisko un fizisko personu pieprasījuma</v>
          </cell>
          <cell r="G293">
            <v>488612</v>
          </cell>
          <cell r="L293">
            <v>0.90999999999999992</v>
          </cell>
        </row>
        <row r="294">
          <cell r="D294" t="str">
            <v>Zaudējumu atlīdzība nepamatoti aizturētajām, arestētajām un notiesātajām personām</v>
          </cell>
          <cell r="E294" t="str">
            <v>529</v>
          </cell>
          <cell r="F294" t="str">
            <v>Fizisko personu iesniegumu par nodarīto zaudējumu atlīdzināšanu izskatīšana</v>
          </cell>
          <cell r="G294">
            <v>45556</v>
          </cell>
          <cell r="L294">
            <v>0.96499999999999997</v>
          </cell>
        </row>
        <row r="295">
          <cell r="E295" t="str">
            <v>591</v>
          </cell>
          <cell r="F295" t="str">
            <v>Līdzekļu, kas paredzēti valsts nodrošinātai juridiskajai palīdzībai, apsaimniekošana (nodrošināt valsts nodrošināto juridisko palīdzību civillietās (t.sk. pārrobežu strīdos), privātās apsūdzības kriminālprocesā cietušajam un administratīvajās lietās apel</v>
          </cell>
          <cell r="G295">
            <v>882864</v>
          </cell>
          <cell r="L295">
            <v>0.83</v>
          </cell>
        </row>
        <row r="296">
          <cell r="E296" t="str">
            <v>592</v>
          </cell>
          <cell r="F296" t="str">
            <v>Atlīdzības izmaksāšana zvērinātu advokātu vecākajiem par advokātu darba koordināciju kriminālprocesā ;</v>
          </cell>
          <cell r="G296">
            <v>141448</v>
          </cell>
          <cell r="L296">
            <v>0.79</v>
          </cell>
        </row>
        <row r="297">
          <cell r="E297" t="str">
            <v>593</v>
          </cell>
          <cell r="F297" t="str">
            <v>Valsts kompensāciju izmaksas nodrošināšana personām, kuras Kriminālprocesa likumā noteiktajā kārtībā ir atzītas par cietušajiem</v>
          </cell>
          <cell r="G297">
            <v>381963</v>
          </cell>
          <cell r="L297">
            <v>0.79</v>
          </cell>
        </row>
        <row r="299">
          <cell r="E299" t="str">
            <v>530</v>
          </cell>
          <cell r="F299" t="str">
            <v>Iestādes vadība</v>
          </cell>
          <cell r="G299">
            <v>85342</v>
          </cell>
          <cell r="L299">
            <v>1</v>
          </cell>
        </row>
        <row r="300">
          <cell r="E300" t="str">
            <v>531</v>
          </cell>
          <cell r="F300" t="str">
            <v>Kriminālsoda - brīvības atņemšana - izpilde (notiesāto ēdināšana, veselības aprūpe, apgāde ar normatīvajos aktos noteikto, ieslodzījuma vietu uzturēšana, utml.)</v>
          </cell>
        </row>
        <row r="301">
          <cell r="E301" t="str">
            <v>532</v>
          </cell>
          <cell r="F301" t="str">
            <v>Drošības līdzekļa -apcietinājums - izpilde (apcietināto ēdināšana, veselības aprūpe, apgāde ar normatīvajos aktos noteikto, ieslodzījuma vietu uzturēšana, utml.)</v>
          </cell>
        </row>
        <row r="302">
          <cell r="E302" t="str">
            <v>533</v>
          </cell>
          <cell r="F302" t="str">
            <v>Kriminālsoda - arests - izpilde (ar arestu notiesāto ēdināšana, veselības aprūpe, apgāde ar normatīvajos aktos noteikto, ieslodzījuma vietu uzturēšana, utml.)</v>
          </cell>
        </row>
        <row r="304">
          <cell r="D304" t="str">
            <v>Valsts drošības aizsardzība</v>
          </cell>
          <cell r="E304" t="str">
            <v>1</v>
          </cell>
          <cell r="F304" t="str">
            <v>Valsts militārā aizsardzība (Militārās izlūkošanas un drošības dienesta darbības nodrošināšana)</v>
          </cell>
          <cell r="G304">
            <v>4681118</v>
          </cell>
          <cell r="L304">
            <v>0.94</v>
          </cell>
        </row>
        <row r="308">
          <cell r="E308" t="str">
            <v>113</v>
          </cell>
          <cell r="F308" t="str">
            <v>Iekšlietu ministrijas padotībā esošo iestāžu darba koordinēšana komunikāciju tehnoloģiju (KT) jomā. KT komunikācijas tehnoloģiju resursu plānošana, ieviešana, attīstība un uzturēšana, vienotās operatīvo dienestu radiosakaru un telekomunikācijas sistēmas</v>
          </cell>
          <cell r="G308">
            <v>1147840</v>
          </cell>
          <cell r="L308">
            <v>0.9</v>
          </cell>
        </row>
        <row r="309">
          <cell r="E309" t="str">
            <v>114</v>
          </cell>
          <cell r="F309" t="str">
            <v>Informācijas sistēmu darbības organizēšana un vadīšana, sistēmu attīstības, datu kvalitātes kontroles nodrošināšana, informācijas sistēmās iekļauto ziņu sniegšana Eiropas Savienības, starptautiskajos un nacionālajos tiesību aktos noteiktajā kārtībā</v>
          </cell>
          <cell r="G309">
            <v>617622</v>
          </cell>
          <cell r="L309">
            <v>0.9</v>
          </cell>
        </row>
        <row r="310">
          <cell r="E310" t="str">
            <v>115</v>
          </cell>
          <cell r="F310" t="str">
            <v>Iekšlietu ministrijas (IeM) padotībā esošo iestāžu darba koordinēšana informācijas tehnoloģiju (IT) jomā. IT resursu (t.sk. IeM optiskā datortīkla, lokālo datortīklu, divu datu centru infrastruktūras) plānošana, ieviešana, attīstība un uzturēšana, 7x24 n</v>
          </cell>
          <cell r="G310">
            <v>1262338</v>
          </cell>
          <cell r="L310">
            <v>0.9</v>
          </cell>
        </row>
        <row r="311">
          <cell r="E311" t="str">
            <v>116</v>
          </cell>
          <cell r="F311" t="str">
            <v>IeM un tās padotībā esošo iestāžu ilgtermiņa un pastāvīgi glabājamo lietu (dokumentu un datu) uzkrāšanas, uzskaites, izmantošanas un saglabāšanas nodrošināšana līdz to nodošanai valsts arhīvā, kā arī ziņu izsniegšana tiesību aktos noteiktajā kārtībā</v>
          </cell>
          <cell r="G311">
            <v>92891</v>
          </cell>
          <cell r="L311">
            <v>0.90500000000000003</v>
          </cell>
        </row>
        <row r="312">
          <cell r="E312" t="str">
            <v>160</v>
          </cell>
          <cell r="F312" t="str">
            <v>Iekšlietu ministrijas un tās padotībā esošo iestāžu īpašumā, valdījumā vai lietošanā esošo īpašumu pārvaldīšana un apsaimniekošana</v>
          </cell>
          <cell r="G312">
            <v>12064830</v>
          </cell>
        </row>
        <row r="313">
          <cell r="E313" t="str">
            <v>161</v>
          </cell>
          <cell r="F313" t="str">
            <v>Centralizēto iepirkumu veikšana Iekšlietu ministrijas un tās padotībā esošo iestāžu vajadzībām</v>
          </cell>
          <cell r="G313">
            <v>521914</v>
          </cell>
          <cell r="L313">
            <v>0.82000000000000006</v>
          </cell>
        </row>
        <row r="314">
          <cell r="E314" t="str">
            <v>157</v>
          </cell>
          <cell r="F314" t="str">
            <v>Ar krimināllietām saistīto lietisko pierādījumu un arestētās mantas glabāšana, realizācija vai iznīcināšana</v>
          </cell>
          <cell r="G314">
            <v>217640</v>
          </cell>
        </row>
        <row r="315">
          <cell r="E315" t="str">
            <v>158</v>
          </cell>
          <cell r="F315" t="str">
            <v>Administratīvo pārkāpumu lietās izņemtās mantas un dokumentu glabāšana, realizācija vai iznīcināšana</v>
          </cell>
          <cell r="G315">
            <v>339963</v>
          </cell>
        </row>
        <row r="321">
          <cell r="B321" t="str">
            <v>Sabiedriskā kārtība un drošība</v>
          </cell>
        </row>
        <row r="328">
          <cell r="D328" t="str">
            <v>Eiropas Savienības struktūrfondu ieviešana</v>
          </cell>
          <cell r="E328" t="str">
            <v>889.1</v>
          </cell>
          <cell r="F328" t="str">
            <v>Struktūrfondu plānošana un ieviešana</v>
          </cell>
          <cell r="G328">
            <v>310225</v>
          </cell>
          <cell r="L328">
            <v>0.95499999999999996</v>
          </cell>
        </row>
        <row r="329">
          <cell r="E329" t="str">
            <v>889.2</v>
          </cell>
          <cell r="F329" t="str">
            <v>Vispārējās vadības funkcijas (finanšu plānošana un izlietojuma analīze, juridiskā ekspertīze, personālvadība, lietvedība, informācijas tehnoloģiju uzturēšana, grāmatvedība u.c.) (Latvijas Investīciju un attīstības aģentūra)</v>
          </cell>
          <cell r="G329">
            <v>459362</v>
          </cell>
          <cell r="L329">
            <v>0.91500000000000004</v>
          </cell>
        </row>
        <row r="330">
          <cell r="D330" t="str">
            <v>Ārējās ekonomiskās politikas ieviešana</v>
          </cell>
          <cell r="E330" t="str">
            <v>902.1</v>
          </cell>
          <cell r="F330" t="str">
            <v>Eksporta veicināšanas pakalpojumi uzņēmējiem un ārvalstu investīciju piesaiste</v>
          </cell>
          <cell r="G330">
            <v>956047</v>
          </cell>
          <cell r="L330">
            <v>0.96</v>
          </cell>
        </row>
        <row r="331">
          <cell r="E331" t="str">
            <v>902.2</v>
          </cell>
          <cell r="F331" t="str">
            <v>Dalības "World Expo 2010" Šanhajā nodrošināšana</v>
          </cell>
        </row>
        <row r="332">
          <cell r="E332" t="str">
            <v>903</v>
          </cell>
          <cell r="F332" t="str">
            <v>Ārējās ekonomiskās darbības veicināšana</v>
          </cell>
          <cell r="G332">
            <v>740920</v>
          </cell>
          <cell r="L332">
            <v>0.96</v>
          </cell>
        </row>
        <row r="333">
          <cell r="C333" t="str">
            <v>Finanšu ministrija</v>
          </cell>
          <cell r="D333" t="str">
            <v>Legālai preču apritei nepieciešamās dokumentācijas nodrošināšana</v>
          </cell>
          <cell r="E333" t="str">
            <v>81</v>
          </cell>
          <cell r="F333" t="str">
            <v>(Servisa funkcija) Akcīzes preču aprites uzraudzība</v>
          </cell>
          <cell r="G333">
            <v>1046524</v>
          </cell>
          <cell r="L333">
            <v>1</v>
          </cell>
        </row>
        <row r="334">
          <cell r="C334" t="str">
            <v>Labklājības ministrija</v>
          </cell>
          <cell r="D334" t="str">
            <v>Aktīvie nodarbinātības pasākumi</v>
          </cell>
          <cell r="E334" t="str">
            <v>409</v>
          </cell>
          <cell r="F334" t="str">
            <v>Finansējums pakalpojumam - Aktīvie nodarbinātības pasākumi</v>
          </cell>
          <cell r="G334">
            <v>274462</v>
          </cell>
          <cell r="L334">
            <v>0.98150000000000004</v>
          </cell>
        </row>
        <row r="335">
          <cell r="D335" t="str">
            <v>Uzņēmumu reģistrs</v>
          </cell>
          <cell r="E335" t="str">
            <v>523</v>
          </cell>
          <cell r="F335" t="str">
            <v>Juridisko personu reģistrācija, reģistru vešana, informācijas sniegšana par reģistrētiem subjektiem un juridiskiem faktiem</v>
          </cell>
          <cell r="G335">
            <v>1401102</v>
          </cell>
          <cell r="L335">
            <v>0.96499999999999997</v>
          </cell>
        </row>
        <row r="336">
          <cell r="D336" t="str">
            <v>Maksātnespējas procesa izmaksas</v>
          </cell>
          <cell r="E336" t="str">
            <v>555</v>
          </cell>
          <cell r="F336" t="str">
            <v>Maksātnespējas procesa administrācijas izmaksu segšana ( īstenot prasījuma tiesības attiecībā uz MNA piešķirto naudas līdzekļu atmaksāšanu, kas izmaksāti no valsts budžeta līdzekļiem maksātnespējas procesa administrācijas izdevumu segšanai)</v>
          </cell>
          <cell r="G336">
            <v>1220732</v>
          </cell>
        </row>
        <row r="338">
          <cell r="C338" t="str">
            <v>Finanšu ministrija</v>
          </cell>
          <cell r="D338" t="str">
            <v>Akcīzes nodokļa par dīzeļdegvielu atmaksāšana zemniekiem</v>
          </cell>
          <cell r="E338" t="str">
            <v>93</v>
          </cell>
          <cell r="F338" t="str">
            <v>Minētās apakšprogrammas ietvaros VID atmaksā akcīzes nodokli par dīzeļdegvielu zemniekiem</v>
          </cell>
        </row>
        <row r="339">
          <cell r="D339" t="str">
            <v>Pārtikas aprites un veterinārmedicīnas valsts uzraudzības laboratoriskie izmeklējumi</v>
          </cell>
          <cell r="E339" t="str">
            <v>996</v>
          </cell>
          <cell r="F339" t="str">
            <v>Laboratoriskie un diagnostiskie izmeklējumi saistībā ar valsts uzraudzību un kontroli un Eiropas Savienības atbalsta piešķiršanas, intervences un ārējās tirdzniecības atbalsta pasākumiem. References laboratorijas funkciju veikšana.</v>
          </cell>
          <cell r="L339">
            <v>0.96</v>
          </cell>
        </row>
        <row r="340">
          <cell r="D340" t="str">
            <v>Valsts atbalsts lauksaimniecības un lauku attīstībai (subsīdijas)</v>
          </cell>
          <cell r="E340" t="str">
            <v>827</v>
          </cell>
          <cell r="F340" t="str">
            <v>Valsts atbalsts lauksaimniecības un lauku attīstībai (subsīdijas)</v>
          </cell>
          <cell r="G340">
            <v>9184729</v>
          </cell>
          <cell r="L340">
            <v>0.85000000000000009</v>
          </cell>
        </row>
        <row r="341">
          <cell r="D341" t="str">
            <v>Lauksaimniecības risku fonds</v>
          </cell>
          <cell r="E341" t="str">
            <v>835</v>
          </cell>
          <cell r="F341" t="str">
            <v>Veidot uzkrājumus Riska fondā no lauksaimnieku iemaksām, kas mazinātu negaidītu dabas apstākļu nelabvēlīgu ietekmi.</v>
          </cell>
          <cell r="G341">
            <v>102561</v>
          </cell>
        </row>
        <row r="342">
          <cell r="D342" t="str">
            <v>Valsts atbalsta pasākumi meža nozarē</v>
          </cell>
          <cell r="E342" t="str">
            <v>841</v>
          </cell>
          <cell r="F342" t="str">
            <v>Valsts atbalsta pasākumi meža nozarē</v>
          </cell>
          <cell r="G342">
            <v>413285</v>
          </cell>
          <cell r="L342">
            <v>0.7</v>
          </cell>
        </row>
        <row r="343">
          <cell r="D343" t="str">
            <v>Zivju fonds</v>
          </cell>
          <cell r="E343" t="str">
            <v>843</v>
          </cell>
          <cell r="F343" t="str">
            <v>Valsts atbalsta pasākumi zivsaimniecībā</v>
          </cell>
          <cell r="G343">
            <v>204457</v>
          </cell>
          <cell r="L343">
            <v>0.7</v>
          </cell>
        </row>
        <row r="344">
          <cell r="D344" t="str">
            <v>Meliorācijas kadastra uzturēšana, valsts meliorācijas sistēmu un valsts nozīmes meliorācijas sistēmu ekspluatācija un uzturēšana</v>
          </cell>
          <cell r="E344" t="str">
            <v>844</v>
          </cell>
          <cell r="F344" t="str">
            <v>Meliorācijas kadastra informācijas digitalizācija un aktualizēšana, valsts un valsts nozīmes meliorācijas sistēmu ekspluatācija un uzturēšana.</v>
          </cell>
          <cell r="G344">
            <v>854232</v>
          </cell>
          <cell r="L344">
            <v>0.85499999999999998</v>
          </cell>
        </row>
        <row r="346">
          <cell r="C346" t="str">
            <v>Ekonomikas ministrija</v>
          </cell>
          <cell r="D346" t="str">
            <v>Enerģētikas politika</v>
          </cell>
          <cell r="E346" t="str">
            <v>906.2</v>
          </cell>
          <cell r="F346" t="str">
            <v>Valsts atbalsta sniegšana energoefektivitātes pasākumiem</v>
          </cell>
          <cell r="G346">
            <v>0</v>
          </cell>
        </row>
        <row r="347">
          <cell r="E347" t="str">
            <v>873</v>
          </cell>
          <cell r="F347" t="str">
            <v>Rūpniecības attīstības veicināšanas politikas izstrādāšana un ieviešana, t.sk. rūpniecības nozaru attīstības veicināšanai un produktivitātes paaugstināšanai, un investīciju piesaistīšanai rūpniecisko objektu izveidei</v>
          </cell>
          <cell r="L347">
            <v>0.97499999999999998</v>
          </cell>
        </row>
        <row r="348">
          <cell r="E348" t="str">
            <v>874</v>
          </cell>
          <cell r="F348" t="str">
            <v>Rūpniecības attīstības veicināšana, īstenojot pasākumus rūpniecības nozaru attīstības veicināšanai un produktivitātes paaugstināšanai, un investīciju piesaistīšanai rūpniecisko objektu izveidei</v>
          </cell>
          <cell r="G348">
            <v>40000</v>
          </cell>
          <cell r="L348">
            <v>0.97499999999999998</v>
          </cell>
        </row>
        <row r="349">
          <cell r="C349" t="str">
            <v>Zemkopības ministrija</v>
          </cell>
          <cell r="D349" t="str">
            <v>Atbalsts biodegvielas ražošanas veicināšanai</v>
          </cell>
          <cell r="E349" t="str">
            <v>834</v>
          </cell>
          <cell r="F349" t="str">
            <v>Biodegvielas atbalsta veicināšana (finansējums biodegvielas ražotājiem)</v>
          </cell>
          <cell r="G349">
            <v>3322969</v>
          </cell>
        </row>
        <row r="351">
          <cell r="D351" t="str">
            <v>Mērķdotācijas pašvaldību autoceļiem (ielām)</v>
          </cell>
          <cell r="E351" t="str">
            <v>489</v>
          </cell>
          <cell r="F351" t="str">
            <v>Pašvaldībām paredzēto mērķdotāciju administrēšana un kontrole (pamatdarbība)</v>
          </cell>
          <cell r="G351">
            <v>20365411</v>
          </cell>
          <cell r="L351">
            <v>0.94650000000000001</v>
          </cell>
        </row>
        <row r="352">
          <cell r="D352" t="str">
            <v>Valsts autoceļu pārvaldīšana, uzturēšana un atjaunošana</v>
          </cell>
          <cell r="E352" t="str">
            <v>490</v>
          </cell>
          <cell r="F352" t="str">
            <v>Politikas īstenošana valsts autoceļu sektorā (pamatdarbība)</v>
          </cell>
          <cell r="G352">
            <v>69310569</v>
          </cell>
          <cell r="L352">
            <v>0.93</v>
          </cell>
        </row>
        <row r="353">
          <cell r="D353" t="str">
            <v>Dotācija Autotransporta direkcijai sabiedriskā transporta pakalpojumu organizēšanai</v>
          </cell>
          <cell r="E353" t="str">
            <v>493</v>
          </cell>
          <cell r="F353" t="str">
            <v>Sabiedriskā transporta pakalpojumu organizēšana (pamatdarbība)</v>
          </cell>
          <cell r="G353">
            <v>454910</v>
          </cell>
          <cell r="L353">
            <v>0.67500000000000004</v>
          </cell>
        </row>
        <row r="354">
          <cell r="D354" t="str">
            <v>Dotācija zaudējumu segšanai sabiedriskā transporta pakalpojumu sniedzējiem</v>
          </cell>
          <cell r="E354" t="str">
            <v>494.1</v>
          </cell>
          <cell r="F354" t="str">
            <v>Zaudējumu segšana sabiedriskā transporta pakalpojumu sniedzējiem (pamatdarbība)</v>
          </cell>
          <cell r="G354">
            <v>49901763</v>
          </cell>
          <cell r="L354">
            <v>0.89</v>
          </cell>
        </row>
        <row r="355">
          <cell r="D355" t="str">
            <v>Sociālās drošības tīkla stratēģijas pasākumu īstenošana</v>
          </cell>
          <cell r="E355" t="str">
            <v>494.2</v>
          </cell>
          <cell r="F355" t="str">
            <v>Zaudējumu segšana sabiedriskā transporta pakalpojumu sniedzējiem (pamatdarbība)</v>
          </cell>
          <cell r="G355">
            <v>5500000</v>
          </cell>
          <cell r="L355">
            <v>1</v>
          </cell>
        </row>
        <row r="356">
          <cell r="D356" t="str">
            <v>Aviācijas drošības, glābšanas un medicīniskās palīdzības funkciju nodrošināšana starptautiskajā lidostā "Rīga"</v>
          </cell>
          <cell r="E356" t="str">
            <v>498</v>
          </cell>
          <cell r="F356" t="str">
            <v>Civilās aviācijas drošības, glābšanas un medicīniskās palīdzības nodrošināšana (pamatdarbība)</v>
          </cell>
          <cell r="G356">
            <v>2079241</v>
          </cell>
        </row>
        <row r="357">
          <cell r="E357" t="str">
            <v>1074</v>
          </cell>
          <cell r="F357" t="str">
            <v>Sabiedriskā transporta pakalpojumu sniegšanas organizēšana, nodrošinot sabiedriskā transporta pakalpojumu pieejamību katrā administratīvajā teritorijā (Latgales plānošanas reģions),</v>
          </cell>
          <cell r="G357">
            <v>40000</v>
          </cell>
        </row>
        <row r="358">
          <cell r="E358" t="str">
            <v>1075</v>
          </cell>
          <cell r="F358" t="str">
            <v>Sabiedriskā transporta pakalpojumu sniegšanas organizēšana, nodrošinot sabiedriskā transporta pakalpojumu pieejamību katrā administratīvajā teritorijā (Vidzemes plānošanas reģions)</v>
          </cell>
          <cell r="G358">
            <v>40000</v>
          </cell>
        </row>
        <row r="359">
          <cell r="E359" t="str">
            <v>1076</v>
          </cell>
          <cell r="F359" t="str">
            <v>Sabiedriskā transporta pakalpojumu sniegšanas organizēšana, nodrošinot sabiedriskā transporta pakalpojumu pieejamību katrā administratīvajā teritorijā (Kurzemes plānošanas reģions)</v>
          </cell>
          <cell r="G359">
            <v>40000</v>
          </cell>
        </row>
        <row r="360">
          <cell r="E360" t="str">
            <v>1077</v>
          </cell>
          <cell r="F360" t="str">
            <v>Sabiedriskā transporta pakalpojumu sniegšanas organizēšana, nodrošinot sabiedriskā transporta pakalpojumu pieejamību katrā administratīvajā teritorijā (Rīgas plānošanas reģions)</v>
          </cell>
          <cell r="G360">
            <v>40000</v>
          </cell>
        </row>
        <row r="361">
          <cell r="E361" t="str">
            <v>1078</v>
          </cell>
          <cell r="F361" t="str">
            <v>Sabiedriskā transporta pakalpojumu sniegšanas organizēšana, nodrošinot sabiedriskā transporta pakalpojumu pieejamību katrā administratīvajā teritorijā (Zemgalesplānošanas reģions)</v>
          </cell>
          <cell r="G361">
            <v>40000</v>
          </cell>
        </row>
        <row r="363">
          <cell r="D363" t="str">
            <v>Uzņēmējdarbības un uz zināšanām balstītas ekonomikas veicināšana</v>
          </cell>
          <cell r="E363" t="str">
            <v>918</v>
          </cell>
          <cell r="F363" t="str">
            <v>Tūrisma attīstības veicināšanas politikas izstrāde</v>
          </cell>
          <cell r="G363">
            <v>75473</v>
          </cell>
          <cell r="L363">
            <v>0.9</v>
          </cell>
        </row>
        <row r="364">
          <cell r="D364" t="str">
            <v>Tūrisma politikas ieviešana</v>
          </cell>
          <cell r="E364" t="str">
            <v>907.1</v>
          </cell>
          <cell r="F364" t="str">
            <v>Tūrisma attīstības veicināšanas nodrošināšana, t.sk. konkurētspējīgo tūrisma produktu un pakalpojumu attīstības veicināšanas un tūristu izmantoto pakalpojumu apjoma palielināšanas sekmēšanas, tūrisma pakalpojumu drošības un kvalitātes pilnveidošanas veic</v>
          </cell>
          <cell r="G364">
            <v>533592</v>
          </cell>
          <cell r="L364">
            <v>0.94500000000000006</v>
          </cell>
        </row>
        <row r="366">
          <cell r="E366" t="str">
            <v>1035</v>
          </cell>
          <cell r="F366" t="str">
            <v>Datoru drošības incidentu reaģēšanas vienības uzturēšana (pamatdarbība)</v>
          </cell>
          <cell r="G366">
            <v>51644</v>
          </cell>
        </row>
        <row r="367">
          <cell r="E367" t="str">
            <v>983</v>
          </cell>
          <cell r="F367" t="str">
            <v>Numerācijas datubāzes uzturēšana (pamatdarbība)</v>
          </cell>
          <cell r="G367">
            <v>125432</v>
          </cell>
          <cell r="L367">
            <v>0.91500000000000004</v>
          </cell>
        </row>
        <row r="368">
          <cell r="E368" t="str">
            <v>984</v>
          </cell>
          <cell r="F368" t="str">
            <v>Preses piegādes nodrošināšana lauku apvidos (pamatdarbība)</v>
          </cell>
          <cell r="G368">
            <v>2130000</v>
          </cell>
          <cell r="L368">
            <v>0.73499999999999999</v>
          </cell>
        </row>
        <row r="369">
          <cell r="C369" t="str">
            <v>Tieslietu ministrija</v>
          </cell>
          <cell r="D369" t="str">
            <v>Darbinieku prasījumu garantiju fonds</v>
          </cell>
          <cell r="E369" t="str">
            <v>554</v>
          </cell>
          <cell r="F369" t="str">
            <v>Darbinieku prasījumu no darbinieku prasījumu garantiju līdzekļiem apmierināšana (īstenot prasījuma tiesības attiecībā uz MNA piešķirto naudas līdzekļu atmaksāšanu, kas izmaksāti no valsts budžeta līdzekļiem darbinieku prasījumu apmierināšanai</v>
          </cell>
          <cell r="G369">
            <v>1350000</v>
          </cell>
          <cell r="L369">
            <v>0.98</v>
          </cell>
        </row>
        <row r="370">
          <cell r="D370" t="str">
            <v>Īpaši atbalstāmo reģionu attīstība</v>
          </cell>
          <cell r="E370" t="str">
            <v>450</v>
          </cell>
          <cell r="F370" t="str">
            <v>Reģionālās attīstības atbalsta instrumentu ieviešana un uzraudzība, nodrošinot atbalsta sniegšanu uzņēmējiem īpaši atbalstāmajās teritorijās</v>
          </cell>
        </row>
        <row r="371">
          <cell r="E371" t="str">
            <v>455</v>
          </cell>
          <cell r="F371" t="str">
            <v>Pašvaldību attīstības atbalsta instrumentu ieviešana un uzraudzība, lai sniegtu valsts atbalstu pašvaldību infrastruktūras sakārtošanai un attīstībai (saskaņā ar Administratīvi teritoriālās reformas likumu), kas tādējādi nodrošina priekšnosacījumus lielu</v>
          </cell>
        </row>
        <row r="372">
          <cell r="E372" t="str">
            <v>457</v>
          </cell>
          <cell r="F372" t="str">
            <v>Pašvaldību e:pakalpojumu attīstība</v>
          </cell>
          <cell r="G372">
            <v>339377</v>
          </cell>
          <cell r="L372">
            <v>0.91</v>
          </cell>
        </row>
        <row r="373">
          <cell r="E373" t="str">
            <v>458</v>
          </cell>
          <cell r="F373" t="str">
            <v>Pašvaldību e:pakalpojumu ieviešana un uzraudzība, nodrošinot iedzīvotājiem iespēju izmantot bezmaksas interneta un datoru pašvaldību publiskajās bibliotēkās</v>
          </cell>
          <cell r="G373">
            <v>316975</v>
          </cell>
        </row>
        <row r="391">
          <cell r="D391" t="str">
            <v>Kompensējamo medikamentu un materiālu apmaksāšana</v>
          </cell>
          <cell r="E391" t="str">
            <v>659</v>
          </cell>
          <cell r="F391" t="str">
            <v>Slēgt līgumus par ambulatorajai ārstniecībai paredzēto no valsts budžeta līdzekļiem kompensējamo zāļu un medicīnisko ierīču nodrošināšanu saskaņā ar kārtējā gada likumu par valsts budžetu</v>
          </cell>
          <cell r="G391">
            <v>71621763</v>
          </cell>
          <cell r="L391">
            <v>0.94500000000000006</v>
          </cell>
        </row>
        <row r="392">
          <cell r="D392" t="str">
            <v>Reto slimību medikamentozā ārstēšana bērniem</v>
          </cell>
          <cell r="E392" t="str">
            <v>671</v>
          </cell>
          <cell r="F392" t="str">
            <v>Nodrošināt reto slimību medikamentozo ārstēšanu bērniem</v>
          </cell>
          <cell r="G392">
            <v>727400</v>
          </cell>
          <cell r="L392">
            <v>0.90500000000000003</v>
          </cell>
        </row>
        <row r="393">
          <cell r="A393" t="str">
            <v>0.7 - grupa: Veselība</v>
          </cell>
          <cell r="C393" t="str">
            <v>Veselības ministrija</v>
          </cell>
        </row>
        <row r="394">
          <cell r="A394" t="str">
            <v>0.7 - grupa: Veselība</v>
          </cell>
          <cell r="C394" t="str">
            <v>Veselības ministrija</v>
          </cell>
          <cell r="D394" t="str">
            <v>Sporta medicīnas nodrošināšana</v>
          </cell>
          <cell r="E394" t="str">
            <v>656</v>
          </cell>
          <cell r="F394" t="str">
            <v>Veikt veselības aprūpi un medicīnisko uzraudzību sportistiem un bērniem ar paaugstinātu fizisko slodzi, koordinēt veselības aprūpes un medicīniskās uzraudzības pasākumus, kā arī veikt dopinga kontroli un citus pasākumus saskaņā ar Antidopinga konvencijas</v>
          </cell>
          <cell r="G394">
            <v>690440</v>
          </cell>
          <cell r="L394">
            <v>0.72</v>
          </cell>
        </row>
        <row r="395">
          <cell r="A395" t="str">
            <v>0.7 - grupa: Veselība</v>
          </cell>
          <cell r="C395" t="str">
            <v>Veselības ministrija</v>
          </cell>
          <cell r="D395" t="str">
            <v>Infekcijas slimību specifiskā diagnostika, ārstēšana un profilakse</v>
          </cell>
          <cell r="E395" t="str">
            <v>658</v>
          </cell>
          <cell r="F395" t="str">
            <v>Sniegt infekcijas slimību slimniekiem (arī reto slimību, HIV/AIDS, tuberkulozes, seksuāli transmisīvo, parazitāro slimību slimniekiem) augsti kvalificētu un kvalitatīvu specializētu ambulatoro un stacionāro sekundārā un terciārā līmeņa medicīnisko palīdz</v>
          </cell>
          <cell r="G395">
            <v>16807542</v>
          </cell>
        </row>
        <row r="396">
          <cell r="A396" t="str">
            <v>0.7 - grupa: Veselība</v>
          </cell>
          <cell r="B396" t="str">
            <v>Sabiedrības veselības dienestu pakalpojumi</v>
          </cell>
          <cell r="C396" t="str">
            <v>Veselības ministrija</v>
          </cell>
          <cell r="D396" t="str">
            <v>Asins un asins komponentu nodrošināšana</v>
          </cell>
          <cell r="E396" t="str">
            <v>651</v>
          </cell>
          <cell r="F396" t="str">
            <v>Sagatavot asinis un asins komponentus, organizēt un koordinēt ārstniecības iestāžu apgādi ar kvalitātes prasībām atbilstošiem asins komponentiem</v>
          </cell>
          <cell r="L396">
            <v>0.95</v>
          </cell>
        </row>
        <row r="398">
          <cell r="D398" t="str">
            <v>Centralizēta medikamentu un materiālu iegāde</v>
          </cell>
          <cell r="E398" t="str">
            <v>661</v>
          </cell>
          <cell r="F398" t="str">
            <v>Organizēt un veikt normatīvajos aktos paredzēto zāļu un medicīnisko ierīču valsts centralizētos iepirkumus veselības aprūpes jomā</v>
          </cell>
          <cell r="G398">
            <v>6934147</v>
          </cell>
          <cell r="L398">
            <v>1</v>
          </cell>
        </row>
        <row r="399">
          <cell r="D399" t="str">
            <v>Interešu izglītības nodrošināšana VSIA "Bērnu klīniskā universitātes slimnīca"</v>
          </cell>
          <cell r="E399" t="str">
            <v>664</v>
          </cell>
          <cell r="F399" t="str">
            <v>Administrēt valsts budžeta līdzekļus interešu izglītības nodrošināšanai VSIA "Bērnu klīniskā universitātes slimnīca"</v>
          </cell>
          <cell r="G399">
            <v>75980</v>
          </cell>
          <cell r="L399">
            <v>0.95</v>
          </cell>
        </row>
        <row r="400">
          <cell r="D400" t="str">
            <v>Krievijas Federācijas militāro pensionāru veselības aprūpe (no KF līdzekļiem)</v>
          </cell>
          <cell r="E400" t="str">
            <v>712</v>
          </cell>
          <cell r="F400" t="str">
            <v>Veikt Krievijas Federācijas militāro pensionāru veselības aprūpi no KF līdzekļiem</v>
          </cell>
          <cell r="G400">
            <v>3024413</v>
          </cell>
        </row>
        <row r="401">
          <cell r="D401" t="str">
            <v>E-veselības pamatnostādņu ieviešana</v>
          </cell>
          <cell r="E401" t="str">
            <v>670</v>
          </cell>
          <cell r="F401" t="str">
            <v>Īstenot e-veselības kvalitatīvu ieviešanu veselības aprūpes sistēmā veicinot ārstniecības pakalpojumu pieejamību (e-receptes, e-rindas u.c.)</v>
          </cell>
          <cell r="G401">
            <v>161394</v>
          </cell>
          <cell r="L401">
            <v>0.9</v>
          </cell>
        </row>
        <row r="403">
          <cell r="A403" t="str">
            <v>0.7 - grupa: Veselība</v>
          </cell>
          <cell r="C403" t="str">
            <v>Veselības ministrija</v>
          </cell>
          <cell r="D403" t="str">
            <v>Ārstniecība</v>
          </cell>
          <cell r="E403" t="str">
            <v>655</v>
          </cell>
          <cell r="F403" t="str">
            <v>Administrēt veselības aprūpei paredzētos valsts budžeta līdzekļus un saskaņā ar noslēgtajiem līgumiem norēķināties par sniegtajiem veselības aprūpes pakalpojumiem</v>
          </cell>
          <cell r="G403">
            <v>238111489</v>
          </cell>
        </row>
        <row r="404">
          <cell r="A404" t="str">
            <v>0.7 - grupa: Veselība</v>
          </cell>
          <cell r="B404" t="str">
            <v>Sociālās drošības tīkla pasākumi</v>
          </cell>
          <cell r="C404" t="str">
            <v>Veselības ministrija</v>
          </cell>
          <cell r="D404" t="str">
            <v>Sociālās drošības tīkla stratēģijas pasākumu īstenošana</v>
          </cell>
          <cell r="E404" t="str">
            <v>993</v>
          </cell>
          <cell r="F404" t="str">
            <v>Administrēt veselības aprūpei paredzētos valsts budžeta līdzekļus par sniegtajiem veselības aprūpes pakalpojumiem un ārstniecībai paredzētajām zālēm trūcīgām personām un cilvēkiem ar zemiem ienākumiem</v>
          </cell>
          <cell r="G404">
            <v>30310711</v>
          </cell>
          <cell r="L404">
            <v>1</v>
          </cell>
        </row>
        <row r="405">
          <cell r="E405" t="str">
            <v>644</v>
          </cell>
          <cell r="F405" t="str">
            <v>Organizēt apmācības neatliekamās medicīniskās palīdzības un pirmās palīdzības sniegšanā, kā arī katastrofu medicīnā</v>
          </cell>
          <cell r="G405">
            <v>224852</v>
          </cell>
          <cell r="L405">
            <v>0.89500000000000002</v>
          </cell>
        </row>
        <row r="406">
          <cell r="E406" t="str">
            <v>646</v>
          </cell>
          <cell r="F406" t="str">
            <v>Nodrošināt Pasaules Veselības organizācijas koordinācijas punkta funkcijas Starptautisko veselības aizsardzības noteikumu darbības jomā, kā arī nodrošināt Eiropas Savienības RAS-BICHAT (Bioloģiskā un ķīmiskā terorisma agrīnā brīdināšanas sistēma) sistēma</v>
          </cell>
          <cell r="G406">
            <v>92973</v>
          </cell>
          <cell r="L406">
            <v>0.75</v>
          </cell>
        </row>
        <row r="407">
          <cell r="E407" t="str">
            <v>652</v>
          </cell>
          <cell r="F407" t="str">
            <v>Plānot katastrofu medicīnas sistēmas darbību, organizēt un nodrošināt neatliekamo medicīnisko palīdzību ārkārtas medicīniskajās situācijās un katastrofās,kā arī gadījumā, ja nepieciešamais medicīniskās palīdzības apjoms pārsniedz ārstniecības iestādes re</v>
          </cell>
          <cell r="G407">
            <v>2573572</v>
          </cell>
          <cell r="L407">
            <v>0.95</v>
          </cell>
        </row>
        <row r="408">
          <cell r="E408" t="str">
            <v>653</v>
          </cell>
          <cell r="F408" t="str">
            <v>Organizēt un nodrošināt neatliekamo medicīnisko palīdzību iedzīvotājiem pirmsslimnīcas etapā</v>
          </cell>
          <cell r="G408">
            <v>21132896</v>
          </cell>
          <cell r="L408">
            <v>1</v>
          </cell>
        </row>
        <row r="409">
          <cell r="A409" t="str">
            <v>0.7 - grupa: Veselība</v>
          </cell>
          <cell r="B409" t="str">
            <v>Neatliekamā medicīnas palīdzība</v>
          </cell>
          <cell r="C409" t="str">
            <v>Veselības ministrija</v>
          </cell>
          <cell r="D409" t="str">
            <v>Neatliekamā medicīniskā palīdzība</v>
          </cell>
        </row>
        <row r="410">
          <cell r="E410" t="str">
            <v>169</v>
          </cell>
          <cell r="F410" t="str">
            <v>Amatpersonu ar speciālajām dienesta pakāpēm veselības aprūpes nodrošināšana.</v>
          </cell>
          <cell r="G410">
            <v>69913</v>
          </cell>
          <cell r="L410">
            <v>0.89</v>
          </cell>
        </row>
        <row r="411">
          <cell r="E411" t="str">
            <v>171</v>
          </cell>
          <cell r="F411" t="str">
            <v>Amatpersonu ar speciālajām dienesta pakāpēm veselības stāvokļa un fiziskās sagatavotības atbilstības dienesta pienākumu izpildei nodrošināšana</v>
          </cell>
          <cell r="G411">
            <v>76191</v>
          </cell>
          <cell r="L411">
            <v>0.89</v>
          </cell>
        </row>
        <row r="412">
          <cell r="E412" t="str">
            <v>175</v>
          </cell>
          <cell r="F412" t="str">
            <v>Norēķinu nodrošināšana par amatpersonām sniegtajiem veselības aprūpes pakalpojumiem.</v>
          </cell>
          <cell r="G412">
            <v>202226</v>
          </cell>
          <cell r="L412">
            <v>0.95</v>
          </cell>
        </row>
        <row r="413">
          <cell r="E413" t="str">
            <v>176</v>
          </cell>
          <cell r="F413" t="str">
            <v>Veselības stāvokļa atbilstības dienesta pienākumu izpildei pārbaude amatpersonām ar speciālajām dienesta pakāpēm.</v>
          </cell>
          <cell r="G413">
            <v>480000</v>
          </cell>
          <cell r="L413">
            <v>0.95</v>
          </cell>
        </row>
        <row r="415">
          <cell r="B415" t="str">
            <v>Veselība</v>
          </cell>
        </row>
        <row r="416">
          <cell r="E416" t="str">
            <v>178</v>
          </cell>
          <cell r="F416" t="str">
            <v>Fiziskās sagatavotības pārbaužu kontrole amatpersonām ar speciālajām dienesta pakāpēm.</v>
          </cell>
          <cell r="G416">
            <v>4021</v>
          </cell>
          <cell r="L416">
            <v>0.71</v>
          </cell>
        </row>
        <row r="417">
          <cell r="E417" t="str">
            <v>179</v>
          </cell>
          <cell r="F417" t="str">
            <v>Fizisko aktivitāšu un sporta pasākumu organizēšana amatpersonām ar speciālajām dienesta pakāpēm, izglītības pasākumu nodrošināšana.</v>
          </cell>
          <cell r="G417">
            <v>82955</v>
          </cell>
          <cell r="L417">
            <v>0.64500000000000002</v>
          </cell>
        </row>
        <row r="418">
          <cell r="E418" t="str">
            <v>181</v>
          </cell>
          <cell r="F418" t="str">
            <v>Sporta bāžu ekspluatēšana un uzturēšana.</v>
          </cell>
          <cell r="G418">
            <v>25453</v>
          </cell>
          <cell r="L418">
            <v>0.95</v>
          </cell>
        </row>
        <row r="419">
          <cell r="D419" t="str">
            <v>Sporta būves</v>
          </cell>
          <cell r="E419" t="str">
            <v>257</v>
          </cell>
          <cell r="F419" t="str">
            <v>Sniegt atbalstu nacionālo sporta bāzu darbībai un attīstībai un nekustmā īpašuma apsaimniekošanai</v>
          </cell>
          <cell r="G419">
            <v>579234</v>
          </cell>
          <cell r="L419">
            <v>0.84000000000000008</v>
          </cell>
        </row>
        <row r="420">
          <cell r="D420" t="str">
            <v>Balvas par izciliem sasniegumiem sportā</v>
          </cell>
          <cell r="E420" t="str">
            <v>259</v>
          </cell>
          <cell r="F420" t="str">
            <v>Piešķirt naudas balvas par izciliem sasniegumiem sportā</v>
          </cell>
          <cell r="G420">
            <v>50000</v>
          </cell>
          <cell r="L420">
            <v>0.91</v>
          </cell>
        </row>
        <row r="421">
          <cell r="E421" t="str">
            <v>260</v>
          </cell>
          <cell r="F421" t="str">
            <v>Atbalstīt atzīto sporta federāciju un Sporta likumā minēto sporta organizāciju darbību un to vadīto sporta veidu (darbības jomu) attīstību</v>
          </cell>
          <cell r="G421">
            <v>510681</v>
          </cell>
          <cell r="L421">
            <v>0.91</v>
          </cell>
        </row>
        <row r="422">
          <cell r="E422" t="str">
            <v>261</v>
          </cell>
          <cell r="F422" t="str">
            <v>Popularizēt sportu un veselīgu dzīvesveidu, kā arī lietderīgas brīvā laika pavadīšanas iespējas sporta un fizisko aktivitāšu jomā</v>
          </cell>
          <cell r="G422">
            <v>74291</v>
          </cell>
        </row>
        <row r="423">
          <cell r="E423" t="str">
            <v>262</v>
          </cell>
          <cell r="F423" t="str">
            <v>Nodrošināt sporta federācijās nodarbināto sporta speciālistu darba samaksu un valsts sociālās apdrošināšanas obligātās iemaksas (līdzšinējās 109, 76 likmes)</v>
          </cell>
          <cell r="G423">
            <v>432051</v>
          </cell>
          <cell r="L423">
            <v>0.89999999999999991</v>
          </cell>
        </row>
        <row r="424">
          <cell r="E424" t="str">
            <v>263</v>
          </cell>
          <cell r="F424" t="str">
            <v>Atbalstīt sporta veidu Latvijas čempionātu, citu sporta sacensību (tai skaitā starptautisku sacensību) un tautas sporta pasākumu organizēšanu</v>
          </cell>
          <cell r="G424">
            <v>200000</v>
          </cell>
          <cell r="L424">
            <v>0.91</v>
          </cell>
        </row>
        <row r="425">
          <cell r="D425" t="str">
            <v>Valsts aģentūra "Latvijas Sporta muzejs"</v>
          </cell>
          <cell r="E425" t="str">
            <v>266</v>
          </cell>
          <cell r="F425" t="str">
            <v>Vākt un saglabāt sporta vēstures materiālus</v>
          </cell>
          <cell r="G425">
            <v>52000</v>
          </cell>
        </row>
        <row r="426">
          <cell r="E426" t="str">
            <v>274</v>
          </cell>
          <cell r="F426" t="str">
            <v>Nodrošināt visa līmeņa Latviju pārstāvošo sportistu (individuālo, komandu) sagatavošanos un dalību olimpiskajās spēlēs, pasaules un Eiropas čempionātos, kā arī citās starptautiskās un vietējās sacensībās</v>
          </cell>
          <cell r="G426">
            <v>2934377</v>
          </cell>
          <cell r="L426">
            <v>0.66500000000000004</v>
          </cell>
        </row>
        <row r="427">
          <cell r="E427" t="str">
            <v>275</v>
          </cell>
          <cell r="F427" t="str">
            <v>Nodrošināt talantīgo jauno sportistu atlasi un trenēšanu, lai sagatavotu rezerves augstas klases sportistiem</v>
          </cell>
          <cell r="G427">
            <v>25000</v>
          </cell>
          <cell r="L427">
            <v>0.84000000000000008</v>
          </cell>
        </row>
        <row r="428">
          <cell r="E428" t="str">
            <v>276</v>
          </cell>
          <cell r="F428" t="str">
            <v>Atbalstīt starptautisku spotra sacensību organizēšanu Latvijā; Nodrošināt mērķtiecīgas starptautiskās sadarbības sportā īstenošanu</v>
          </cell>
          <cell r="G428">
            <v>331378</v>
          </cell>
          <cell r="L428">
            <v>0.74500000000000011</v>
          </cell>
        </row>
        <row r="429">
          <cell r="E429" t="str">
            <v>277</v>
          </cell>
          <cell r="F429" t="str">
            <v>Nodrošināt sporta un veselīga dzīvesveida popularizēšanu un nepieciešamo pasākumu īstenošanu cīņai pret dopingu sportā un vardarbības novēršanai sportā</v>
          </cell>
          <cell r="G429">
            <v>108000</v>
          </cell>
        </row>
        <row r="430">
          <cell r="D430" t="str">
            <v>Valsts ilgtermiņa saistības sportā -dotācija Latvijas Olimpiskajai komitejai (LOK) - valsts galvoto aizdevumu atmaksai</v>
          </cell>
          <cell r="E430" t="str">
            <v>279</v>
          </cell>
          <cell r="F430" t="str">
            <v>Izsniegt valsts galvoto aizdevumu atmaksai nepieciešamos līdzekļus</v>
          </cell>
          <cell r="G430">
            <v>5393094</v>
          </cell>
        </row>
        <row r="432">
          <cell r="C432" t="str">
            <v>Izglītības un zinātnes ministrija</v>
          </cell>
          <cell r="D432" t="str">
            <v>Augstskolas</v>
          </cell>
          <cell r="E432" t="str">
            <v>234</v>
          </cell>
          <cell r="F432" t="str">
            <v>Nodrošināt Latvijas Universitātes Akadēmiskās bibliotēkas darbību, t.sk, nodrošināt Latvijas nacionālās literatūras krājuma komplektēšanu un saglabāšanu</v>
          </cell>
          <cell r="G432">
            <v>396338</v>
          </cell>
          <cell r="L432">
            <v>0.96</v>
          </cell>
        </row>
        <row r="433">
          <cell r="D433" t="str">
            <v>Latvijas Nacionālās bibliotēkas projekta īstenošana</v>
          </cell>
          <cell r="E433" t="str">
            <v>354</v>
          </cell>
          <cell r="F433" t="str">
            <v>Valsts nozīmes kultūras infrastruktūras (LNB)projekta ieviešanas organizēšana un vadība - Latvijas Nacionālās bibliotēkas būvniecības projekta īstenošana</v>
          </cell>
        </row>
        <row r="434">
          <cell r="D434" t="str">
            <v>Valsts vienotā bibliotēku informācijas sistēma</v>
          </cell>
          <cell r="E434" t="str">
            <v>355</v>
          </cell>
          <cell r="F434" t="str">
            <v>Valsts vienotā bibliotēku informācijas sistēmas nodrošināšana</v>
          </cell>
          <cell r="G434">
            <v>294173</v>
          </cell>
          <cell r="L434">
            <v>0.96</v>
          </cell>
        </row>
        <row r="435">
          <cell r="A435" t="str">
            <v>0.8 - grupa: Kultūra, sports, atpūta</v>
          </cell>
        </row>
        <row r="436">
          <cell r="C436" t="str">
            <v>Aizsardzības ministrija</v>
          </cell>
          <cell r="D436" t="str">
            <v>Kara muzejs</v>
          </cell>
          <cell r="E436" t="str">
            <v>2</v>
          </cell>
          <cell r="F436" t="str">
            <v>Latvijas Kara muzeja funkcija</v>
          </cell>
          <cell r="G436">
            <v>676111</v>
          </cell>
        </row>
        <row r="437">
          <cell r="C437" t="str">
            <v>Zemkopības ministrija</v>
          </cell>
          <cell r="D437" t="str">
            <v>Sabiedriskā finansējuma administrēšana un valsts uzraudzība lauksaimniecībā</v>
          </cell>
          <cell r="E437" t="str">
            <v>837</v>
          </cell>
          <cell r="F437" t="str">
            <v>Latvijas lauksaimniecības kultūrvēsturiskā mantojuma saglabāšana</v>
          </cell>
          <cell r="G437">
            <v>92408</v>
          </cell>
          <cell r="L437">
            <v>0.91</v>
          </cell>
        </row>
        <row r="438">
          <cell r="E438" t="str">
            <v>803</v>
          </cell>
          <cell r="F438" t="str">
            <v>Vispārējās atbalsta funkcijas - Latvijas Dabas muzejā</v>
          </cell>
          <cell r="G438">
            <v>71882</v>
          </cell>
          <cell r="L438">
            <v>0.89</v>
          </cell>
        </row>
        <row r="439">
          <cell r="E439" t="str">
            <v>804</v>
          </cell>
          <cell r="F439" t="str">
            <v>Vides informācijas sagatavošana, izplatīšana un sabiedrības izpratnes palielināšana par vides jautājumiem</v>
          </cell>
          <cell r="G439">
            <v>143762</v>
          </cell>
        </row>
        <row r="440">
          <cell r="E440" t="str">
            <v>805</v>
          </cell>
          <cell r="F440" t="str">
            <v>Vides zinātne, izglītība un izglītība ilgtspējīgai attīstībai - politikas īstenošana</v>
          </cell>
          <cell r="G440">
            <v>143762</v>
          </cell>
        </row>
        <row r="441">
          <cell r="E441" t="str">
            <v>330</v>
          </cell>
          <cell r="F441" t="str">
            <v>Muzejisko vērtību uzkrāšana, dokumentēšana un saglabāšana; Nacionālā muzeju krājuma uzturēšana, saglabāšana un restaurēšana, lai nodrošinātu kultūvēsturisko vērtību izmantošanu, kā arī saglabāšanu nākamajām paaudzēm</v>
          </cell>
          <cell r="G441">
            <v>5418396</v>
          </cell>
          <cell r="L441">
            <v>0.91</v>
          </cell>
        </row>
        <row r="442">
          <cell r="E442" t="str">
            <v>331</v>
          </cell>
          <cell r="F442" t="str">
            <v>Muzeju krājumu un ar to saistītās informācijas pētniecība, lai nodrošinātu sabiedrībai kvalitatīva muzeju piedāvājuma veidošanu</v>
          </cell>
          <cell r="G442">
            <v>801728</v>
          </cell>
          <cell r="L442">
            <v>0.91</v>
          </cell>
        </row>
        <row r="443">
          <cell r="E443" t="str">
            <v>332</v>
          </cell>
          <cell r="F443" t="str">
            <v>Sabiedrības izglītošana un muzeja vērtību popularizēšana, lai sekmētu muzeja piedāvājuma pieejamību</v>
          </cell>
          <cell r="G443">
            <v>965065</v>
          </cell>
          <cell r="L443">
            <v>0.91</v>
          </cell>
        </row>
        <row r="444">
          <cell r="E444" t="str">
            <v>337</v>
          </cell>
          <cell r="F444" t="str">
            <v>Iespieddarbu, elektronisko izdevumu, rokrakstu un citu dokumentu uzkrāšana, sistematizēšana, kataloģizēšana, bibliografēšana, saglabāšana (t.sk., krājumu papildināšana, restaurācija, konservācija, fiziskās drošības nodrošināšana)</v>
          </cell>
          <cell r="G444">
            <v>696420</v>
          </cell>
          <cell r="L444">
            <v>0.91</v>
          </cell>
        </row>
        <row r="445">
          <cell r="E445" t="str">
            <v>338</v>
          </cell>
          <cell r="F445" t="str">
            <v>Bibliotēkas krājumā esošās informācijas publiskās pieejamības un izmantošanas nodrošināšana un bibliotēkas pakalpojumu sniegšana</v>
          </cell>
          <cell r="G445">
            <v>1408636</v>
          </cell>
        </row>
        <row r="446">
          <cell r="E446" t="str">
            <v>339</v>
          </cell>
          <cell r="F446" t="str">
            <v>Bibliotekāru tālākizglītības un metodiskās palīdzības nodrošināšana</v>
          </cell>
          <cell r="G446">
            <v>164058</v>
          </cell>
          <cell r="L446">
            <v>0.91</v>
          </cell>
        </row>
        <row r="447">
          <cell r="E447" t="str">
            <v>340</v>
          </cell>
          <cell r="F447" t="str">
            <v>Dokumentārā mantojuma uzkrāšana, uzskaite un saglabāšana</v>
          </cell>
        </row>
        <row r="448">
          <cell r="E448" t="str">
            <v>341</v>
          </cell>
          <cell r="F448" t="str">
            <v>Dokumentārā mantojuma pieejamības nodrošināšana, arhīva izziņu, dokumentu kopiju, norakstu izsniegšana, informatīvo izdevumu izdošana, uzziņu un informācijas sistēmu veidošana un uzturēšana</v>
          </cell>
        </row>
        <row r="449">
          <cell r="E449" t="str">
            <v>343</v>
          </cell>
          <cell r="F449" t="str">
            <v>Latvijas nacionālā arhīva fonda uzraudzības un kontroles nodrošināšana; administratīvo pārkāpumu lietu izskatīšana un administratīvo sodu piemērošana</v>
          </cell>
          <cell r="G449">
            <v>62668</v>
          </cell>
        </row>
        <row r="450">
          <cell r="C450" t="str">
            <v>Veselības ministrija</v>
          </cell>
          <cell r="D450" t="str">
            <v>Medicīnas vēstures muzejs</v>
          </cell>
          <cell r="E450" t="str">
            <v>623</v>
          </cell>
          <cell r="F450" t="str">
            <v>Uzturēt, papildināt un veidot muzeja krājumu, kā Nacionālā krājuma daļu un nodrošināt tā saglabāšanu, kā arī muzeja vērtību pieejamību sabiedrībai</v>
          </cell>
          <cell r="G450">
            <v>449452</v>
          </cell>
          <cell r="L450">
            <v>0.91</v>
          </cell>
        </row>
        <row r="452">
          <cell r="D452" t="str">
            <v>Latvijas Nacionālā opera</v>
          </cell>
          <cell r="E452" t="str">
            <v>316</v>
          </cell>
          <cell r="F452" t="str">
            <v>Operas un baleta izrāžu veidošana, un pieejamības nodrošināšana</v>
          </cell>
          <cell r="G452">
            <v>3700000</v>
          </cell>
        </row>
        <row r="453">
          <cell r="D453" t="str">
            <v>Mākslas un literatūra</v>
          </cell>
          <cell r="E453" t="str">
            <v>319</v>
          </cell>
          <cell r="F453" t="str">
            <v>Teātra izrāžu un koncertu veidošana, un pieejamības nodrošināšana</v>
          </cell>
          <cell r="G453">
            <v>7548100</v>
          </cell>
          <cell r="L453">
            <v>0.875</v>
          </cell>
        </row>
        <row r="455">
          <cell r="A455" t="str">
            <v>0.8 - grupa: Kultūra, sports, atpūta</v>
          </cell>
          <cell r="B455" t="str">
            <v>Filmu nozare</v>
          </cell>
          <cell r="C455" t="str">
            <v>Kultūras ministrija</v>
          </cell>
          <cell r="D455" t="str">
            <v>Filmu nozare</v>
          </cell>
          <cell r="E455" t="str">
            <v>317</v>
          </cell>
          <cell r="F455" t="str">
            <v>Filmu nozares stratēģijas veidošana, tās attīstības un konkurētspējas veicināšana</v>
          </cell>
          <cell r="G455">
            <v>1044010</v>
          </cell>
          <cell r="L455">
            <v>0.61</v>
          </cell>
        </row>
        <row r="457">
          <cell r="E457" t="str">
            <v>320</v>
          </cell>
          <cell r="F457" t="str">
            <v>Vizuālās mākslas, literatūras un grāmatniecības nozaru attīstības veicināšana un pieejamības nodrošināšana</v>
          </cell>
          <cell r="G457">
            <v>384630</v>
          </cell>
        </row>
        <row r="458">
          <cell r="E458" t="str">
            <v>322</v>
          </cell>
          <cell r="F458" t="str">
            <v>Autortiesību nodrošināšana, izmaksājot autora atlīdzību par publisko patapinājumu valsts un pašvaldību bibliotēkās</v>
          </cell>
          <cell r="G458">
            <v>116773</v>
          </cell>
          <cell r="L458">
            <v>0.91</v>
          </cell>
        </row>
        <row r="459">
          <cell r="E459" t="str">
            <v>1148</v>
          </cell>
          <cell r="F459" t="str">
            <v>UNESCO kultūras programmu, konvenciju un citu normatīvo dokumentu kultūras jomā īstenošana un veicināšana Latvijā un Latvijas dalības nodrošināšana šo programmu un dokumentu darbībā starptautiski</v>
          </cell>
          <cell r="G459">
            <v>36186</v>
          </cell>
          <cell r="L459">
            <v>0.91</v>
          </cell>
        </row>
        <row r="460">
          <cell r="E460" t="str">
            <v>345</v>
          </cell>
          <cell r="F460" t="str">
            <v>Kultūrvēsturisku objektu apzināšana, izvērtēšana, iekļaušana valsts aizsargājamo kultūras pieminekļu sarakstā, pieminekļu reģistra uztutrēšana, teritorijas plānojumu izvērtēšana, atbalsts kultūras pieminekļu īpašniekiem, izpratnes veicināšana</v>
          </cell>
          <cell r="G460">
            <v>470322</v>
          </cell>
        </row>
        <row r="461">
          <cell r="E461" t="str">
            <v>346</v>
          </cell>
          <cell r="F461" t="str">
            <v>Kultūras pieminekļu pārveidošanas projektu saskaņošana, atļauju saimnieciskās un izpētes darbības, būvniecības, remonta, restaurācijas veikšanai izsniegšana , izpildīto darbu izvērtējums</v>
          </cell>
          <cell r="G461">
            <v>185571</v>
          </cell>
        </row>
        <row r="462">
          <cell r="E462" t="str">
            <v>347</v>
          </cell>
          <cell r="F462" t="str">
            <v>Kustamā kultūras mantojuma izmaiņu kontrole, atļauju izsniegšana mākslas un antīko priekšmetu izvešanai, atgriešanas procedūru organizēšana</v>
          </cell>
          <cell r="G462">
            <v>50612</v>
          </cell>
        </row>
        <row r="463">
          <cell r="E463" t="str">
            <v>348</v>
          </cell>
          <cell r="F463" t="str">
            <v>Valsts aizsargājamo kultūras pieminekļu saglabāšanas kontrole, administratīvo sodu piemērošana</v>
          </cell>
          <cell r="G463">
            <v>359895</v>
          </cell>
        </row>
        <row r="464">
          <cell r="E464" t="str">
            <v>349</v>
          </cell>
          <cell r="F464" t="str">
            <v>Bibliotēku, arhīvu, muzeju un citu kultūras iestāžu informācijas sistēmu attīstība un koordinācija; elektronisko pakalpojumu nodrošināšana un apmācības</v>
          </cell>
          <cell r="G464">
            <v>337215</v>
          </cell>
          <cell r="L464">
            <v>0.95</v>
          </cell>
        </row>
        <row r="465">
          <cell r="E465" t="str">
            <v>350</v>
          </cell>
          <cell r="F465" t="str">
            <v>Nemateriālā kultūras mantojuma saglabāšanas un pārmantojamības veicināšana, t.sk. Vispārējo latviešu Dziesmu un deju svētku procesa nepārtrauktības nodrošināšana, svētku sagatavošana, organizēšana un koordinēšana</v>
          </cell>
          <cell r="G465">
            <v>447240</v>
          </cell>
        </row>
        <row r="466">
          <cell r="E466" t="str">
            <v>974</v>
          </cell>
          <cell r="F466" t="str">
            <v>Dokumentārā mantojuma nodrošināšana, metodiskā darba veikšana dokumentu pārvaldības un arhīvu nozarē un metodiskās palīdzības sniegšana dokumetu pārvaldības jautājumos</v>
          </cell>
          <cell r="G466">
            <v>414793</v>
          </cell>
          <cell r="L466">
            <v>0.91</v>
          </cell>
        </row>
        <row r="467">
          <cell r="D467" t="str">
            <v>Valsts kultūrkapitāla fonds</v>
          </cell>
          <cell r="E467" t="str">
            <v>351</v>
          </cell>
          <cell r="F467" t="str">
            <v>Atbalsta sniegšana kultūras projektiem un to uzraudzība (Valsts Kultūrkapitāla fonds)</v>
          </cell>
          <cell r="G467">
            <v>2111433</v>
          </cell>
          <cell r="L467">
            <v>0.91</v>
          </cell>
        </row>
        <row r="468">
          <cell r="D468" t="str">
            <v>Kultūras pasākumi, sadarbības līgumi un programmas</v>
          </cell>
          <cell r="E468" t="str">
            <v>352</v>
          </cell>
          <cell r="F468" t="str">
            <v>Kultūras pasākumu, sadarbības līgumu un programmu nodrošināšana</v>
          </cell>
          <cell r="G468">
            <v>217817</v>
          </cell>
          <cell r="L468">
            <v>0.91</v>
          </cell>
        </row>
        <row r="470">
          <cell r="D470" t="str">
            <v>Dotācija Latvijas Politiski represēto biedrībai</v>
          </cell>
          <cell r="E470" t="str">
            <v>562</v>
          </cell>
          <cell r="F470" t="str">
            <v>Dotācija Latvijas Politiski represēto biedrībai</v>
          </cell>
          <cell r="G470">
            <v>11600</v>
          </cell>
          <cell r="L470">
            <v>0.86499999999999999</v>
          </cell>
        </row>
        <row r="471">
          <cell r="D471" t="str">
            <v>Nevalstisko organizāciju atbalsts un sabiedrības integrācijas politikas īstenošana</v>
          </cell>
          <cell r="E471" t="str">
            <v>598</v>
          </cell>
          <cell r="F471" t="str">
            <v>Sabiedrības integrācijas un pilsoniskas sabiedrības stiprināšanas politikas īstenošana</v>
          </cell>
          <cell r="G471">
            <v>106617</v>
          </cell>
          <cell r="L471">
            <v>0.5</v>
          </cell>
        </row>
        <row r="473">
          <cell r="D473" t="str">
            <v>Valsts nozīmes pasākumu norises nodrošināšana starptautiskas nozīmes svētvietā Aglonā</v>
          </cell>
          <cell r="E473" t="str">
            <v>594</v>
          </cell>
          <cell r="F473" t="str">
            <v>Valsts nozīmes pasākumu starptautiskas nozīmes svētvietā Aglonā norises nodrošināšana</v>
          </cell>
          <cell r="L473">
            <v>0.97499999999999998</v>
          </cell>
        </row>
        <row r="474">
          <cell r="A474" t="str">
            <v>0.8 - grupa</v>
          </cell>
          <cell r="B474" t="str">
            <v>Kultūra, sports, atpūta</v>
          </cell>
        </row>
        <row r="475">
          <cell r="B475" t="str">
            <v>Pirmsskolas izglītība</v>
          </cell>
          <cell r="C475" t="str">
            <v>Mērķdotācijas pašvaldībām</v>
          </cell>
          <cell r="D475" t="str">
            <v>Mērķdotācijas pašvaldībām – pašvaldību izglītības iestādēs piecgadīgo un sešgadīgo bērnu apmācībā nodarbināto pedagogu darba samaksai un valsts sociālās apdrošināšanas obligātajām iemaksām</v>
          </cell>
          <cell r="E475" t="str">
            <v>1177</v>
          </cell>
          <cell r="F475" t="str">
            <v>Mērķdotācijas pašvaldībām – pašvaldību izglītības iestādēs piecgadīgo un sešgadīgo bērnu apmācībā nodarbināto pedagogu darba samaksai un valsts sociālās apdrošināšanas obligātajām iemaksām</v>
          </cell>
          <cell r="G475">
            <v>12324000</v>
          </cell>
        </row>
        <row r="476">
          <cell r="D476" t="str">
            <v>Sociālās korekcijas izglītības iestādes</v>
          </cell>
          <cell r="E476" t="str">
            <v>186</v>
          </cell>
          <cell r="F476" t="str">
            <v>Sociālās korekcijas izglītības iestādes „Naukšēni” darbības nodrošināšana</v>
          </cell>
          <cell r="G476">
            <v>600607</v>
          </cell>
        </row>
        <row r="477">
          <cell r="D477" t="str">
            <v>Dotācija privātajām mācību iestādēm</v>
          </cell>
          <cell r="E477" t="str">
            <v>187</v>
          </cell>
          <cell r="F477" t="str">
            <v>Valsts dotāciju pedagogu darba samaksai un valsts sociālās apdrošināšanas obligātajām iemaksām nodrošināšana.</v>
          </cell>
          <cell r="G477">
            <v>935664</v>
          </cell>
        </row>
        <row r="478">
          <cell r="D478" t="str">
            <v>Murjāņu sporta ģimnāzija</v>
          </cell>
          <cell r="E478" t="str">
            <v>264</v>
          </cell>
          <cell r="F478" t="str">
            <v>Murjāņu sporta ģimnāzijas darbības nodrošināšana, sagatavojot jaunos augstas klases sportistus un vienlaikus nodrošinot vispārējas izglītības apgūšanu un metodisko vadību un komtroli darbam ar talantīgajiem, jaunajiem sportistiem</v>
          </cell>
          <cell r="G478">
            <v>1161625</v>
          </cell>
        </row>
        <row r="479">
          <cell r="D479" t="str">
            <v>Dotācija brīvpusdienu nodrošināšanai 1.klases izglītojamiem</v>
          </cell>
          <cell r="E479" t="str">
            <v>281</v>
          </cell>
          <cell r="F479" t="str">
            <v>Brīvpusdienu administrēšanas nodrošināšana</v>
          </cell>
          <cell r="G479">
            <v>2264018</v>
          </cell>
          <cell r="L479">
            <v>0.9</v>
          </cell>
        </row>
        <row r="480">
          <cell r="C480" t="str">
            <v>Reģionālās attīstības un pašvaldību lietu ministri</v>
          </cell>
          <cell r="D480" t="str">
            <v>Sociālās drošības tīkla stratēģijas pasākumu īstenošana</v>
          </cell>
          <cell r="E480" t="str">
            <v>1096</v>
          </cell>
          <cell r="F480" t="str">
            <v>Skolēnu pārvadājumu nodrošināšana skolēnu nogādāšanai skolās no apdzīvotajām vietām, kur skolas ir slēgtas izglītības reformas rezultātā</v>
          </cell>
          <cell r="G480">
            <v>718502</v>
          </cell>
        </row>
        <row r="481">
          <cell r="C481" t="str">
            <v>Mērķdotācijas pašvaldībām</v>
          </cell>
          <cell r="D481" t="str">
            <v>Mērķdotācijas izglītības pasākumiem</v>
          </cell>
          <cell r="E481" t="str">
            <v>1176</v>
          </cell>
          <cell r="F481" t="str">
            <v>Mērķdotācijas izglītības pasākumiem</v>
          </cell>
          <cell r="G481">
            <v>48615467</v>
          </cell>
        </row>
        <row r="482">
          <cell r="C482" t="str">
            <v>Mērķdotācijas pašvaldībām</v>
          </cell>
          <cell r="D482" t="str">
            <v>Mērķdotācijas pašvaldībām – pašvaldību izglītības iestāžu pedagogu darba samaksai un valsts sociālās apdrošināšanas obligātajām iemaksām</v>
          </cell>
          <cell r="E482" t="str">
            <v>1178</v>
          </cell>
          <cell r="F482" t="str">
            <v>Mērķdotācijas pašvaldībām – pašvaldību izglītības iestāžu pedagogu darba samaksai un valsts sociālās apdrošināšanas obligātajām iemaksām</v>
          </cell>
          <cell r="G482">
            <v>155665155</v>
          </cell>
        </row>
        <row r="483">
          <cell r="B483" t="str">
            <v>Vispārējā izglītība</v>
          </cell>
        </row>
        <row r="484">
          <cell r="E484" t="str">
            <v>189</v>
          </cell>
          <cell r="F484" t="str">
            <v>Atlīdzības nodrošināšana profesionālās izglītības iestāžu darbiniekiem</v>
          </cell>
          <cell r="G484">
            <v>24920720</v>
          </cell>
        </row>
        <row r="485">
          <cell r="E485" t="str">
            <v>190</v>
          </cell>
          <cell r="F485" t="str">
            <v>Preču un pakalpojumu nodrošināšana profesionālās izglītības iestādēm</v>
          </cell>
          <cell r="G485">
            <v>10673798</v>
          </cell>
        </row>
        <row r="486">
          <cell r="E486" t="str">
            <v>191</v>
          </cell>
          <cell r="F486" t="str">
            <v>Subsīdiju, dotāciju un sociālo pabalstu nodrošināšana</v>
          </cell>
          <cell r="G486">
            <v>3361190</v>
          </cell>
        </row>
        <row r="487">
          <cell r="E487" t="str">
            <v>192</v>
          </cell>
          <cell r="F487" t="str">
            <v>Dotācija kapitālsabiedrībām un transferti pašvaldībām profesionālās izglītības programmu īstenošanai</v>
          </cell>
          <cell r="G487">
            <v>2539223</v>
          </cell>
        </row>
        <row r="488">
          <cell r="E488" t="str">
            <v>193</v>
          </cell>
          <cell r="F488" t="str">
            <v>Kapitālo izdevumu nodrošināšana profesionālās izglītības iestādēm</v>
          </cell>
          <cell r="G488">
            <v>242616</v>
          </cell>
        </row>
        <row r="489">
          <cell r="C489" t="str">
            <v>Kultūras ministrija</v>
          </cell>
          <cell r="D489" t="str">
            <v>Kultūrizglītība</v>
          </cell>
          <cell r="E489" t="str">
            <v>323</v>
          </cell>
          <cell r="F489" t="str">
            <v>Kultūrizglītības iestāžu (vidējās profesionālās izglītības iestādes) darbības nodrošināšana</v>
          </cell>
          <cell r="G489">
            <v>7512573</v>
          </cell>
        </row>
        <row r="490">
          <cell r="B490" t="str">
            <v>Profesionālā izglītība</v>
          </cell>
        </row>
        <row r="491">
          <cell r="C491" t="str">
            <v>Iekšlietu ministrija</v>
          </cell>
          <cell r="D491" t="str">
            <v>Augstākā izglītība</v>
          </cell>
          <cell r="E491" t="str">
            <v>154</v>
          </cell>
          <cell r="F491" t="str">
            <v>Iekšlietu ministrijas pasūtījums amatpersonu ar speciālajām dienesta pakāpēm izglītības ieguvei 2.līmeņa profesionālās augstākās izglītības, maģistra, doktora studiju programmās</v>
          </cell>
          <cell r="G491">
            <v>260076</v>
          </cell>
        </row>
        <row r="492">
          <cell r="E492" t="str">
            <v>198</v>
          </cell>
          <cell r="F492" t="str">
            <v>Sociālās zinātnes, komerczinības un tiesības</v>
          </cell>
          <cell r="G492">
            <v>4012883</v>
          </cell>
        </row>
        <row r="493">
          <cell r="E493" t="str">
            <v>204</v>
          </cell>
          <cell r="F493" t="str">
            <v>Inženierzinātnes, ražošana un būvniecība</v>
          </cell>
          <cell r="G493">
            <v>11497919</v>
          </cell>
        </row>
        <row r="494">
          <cell r="E494" t="str">
            <v>205</v>
          </cell>
          <cell r="F494" t="str">
            <v>Pakalpojumi</v>
          </cell>
          <cell r="G494">
            <v>2183025</v>
          </cell>
        </row>
        <row r="495">
          <cell r="E495" t="str">
            <v>206</v>
          </cell>
          <cell r="F495" t="str">
            <v>Dabaszinātnes, matemātika un informācijas tehnoloģijas</v>
          </cell>
          <cell r="G495">
            <v>5702584</v>
          </cell>
        </row>
        <row r="496">
          <cell r="E496" t="str">
            <v>209</v>
          </cell>
          <cell r="F496" t="str">
            <v>Humanitārās zinātnes un māksla</v>
          </cell>
          <cell r="G496">
            <v>3127269</v>
          </cell>
        </row>
        <row r="497">
          <cell r="E497" t="str">
            <v>210</v>
          </cell>
          <cell r="F497" t="str">
            <v>Izglītība</v>
          </cell>
          <cell r="G497">
            <v>2860031</v>
          </cell>
          <cell r="L497">
            <v>0.93</v>
          </cell>
        </row>
        <row r="498">
          <cell r="E498" t="str">
            <v>211</v>
          </cell>
          <cell r="F498" t="str">
            <v>Veselības aprūpe un sociālā labklājība</v>
          </cell>
          <cell r="G498">
            <v>999933</v>
          </cell>
          <cell r="L498">
            <v>0.75</v>
          </cell>
        </row>
        <row r="499">
          <cell r="D499" t="str">
            <v>Dotācija Rīgas Ekonomikas augstskolai</v>
          </cell>
          <cell r="E499" t="str">
            <v>215</v>
          </cell>
          <cell r="F499" t="str">
            <v>MK 2002.gada 23.jūlija noteikumu Nr.322 "Noteikumi par Līgumu par Rīgas Ekonomikas augstskolas turpmāko darbību" pildīšana</v>
          </cell>
          <cell r="G499">
            <v>250973</v>
          </cell>
        </row>
        <row r="500">
          <cell r="D500" t="str">
            <v>Studējošo un studiju kreditēšana</v>
          </cell>
          <cell r="E500" t="str">
            <v>216</v>
          </cell>
          <cell r="F500" t="str">
            <v>Vienotas studentu kreditēšanas politikas valstī īstenošana</v>
          </cell>
          <cell r="G500">
            <v>7236193</v>
          </cell>
        </row>
        <row r="501">
          <cell r="D501" t="str">
            <v>Dotācija Rīgas Juridiskajai augstskolai</v>
          </cell>
          <cell r="E501" t="str">
            <v>217</v>
          </cell>
          <cell r="F501" t="str">
            <v>LR valdības un Zviedrijas Karalistes valdības 2005.gada 7.novembra līguma pildīšana</v>
          </cell>
        </row>
        <row r="502">
          <cell r="C502" t="str">
            <v>Zemkopības ministrija</v>
          </cell>
          <cell r="D502" t="str">
            <v>Augstākā izglītība</v>
          </cell>
          <cell r="E502" t="str">
            <v>836</v>
          </cell>
          <cell r="F502" t="str">
            <v>Augstākās izglītības nodrošināšana (pakalpojumu sniegšana)</v>
          </cell>
          <cell r="G502">
            <v>5125340</v>
          </cell>
          <cell r="L502">
            <v>0.84</v>
          </cell>
        </row>
        <row r="503">
          <cell r="C503" t="str">
            <v>Kultūras ministrija</v>
          </cell>
          <cell r="D503" t="str">
            <v>Kultūrizglītība</v>
          </cell>
          <cell r="E503" t="str">
            <v>324</v>
          </cell>
          <cell r="F503" t="str">
            <v>Kultūrizglītības iestāžu (augstskolu) darbības nodrošināšana</v>
          </cell>
          <cell r="G503">
            <v>4915965</v>
          </cell>
        </row>
        <row r="504">
          <cell r="C504" t="str">
            <v>Veselības ministrija</v>
          </cell>
          <cell r="D504" t="str">
            <v>Augstākā medicīnas izglītība</v>
          </cell>
          <cell r="E504" t="str">
            <v>616</v>
          </cell>
          <cell r="F504" t="str">
            <v>Realizēt valsts budžeta finansētās augstākās medicīniskās izglītības studiju programmas, izveidojot atbilstošu infrastruktūru un pieejamību klīniskajās bāzēs.</v>
          </cell>
        </row>
        <row r="505">
          <cell r="B505" t="str">
            <v>Augstākā izglītība</v>
          </cell>
        </row>
        <row r="506">
          <cell r="E506" t="str">
            <v>218</v>
          </cell>
          <cell r="F506" t="str">
            <v>Sociālās zinātnes, komerczinības un tiesības</v>
          </cell>
          <cell r="G506">
            <v>220372</v>
          </cell>
        </row>
        <row r="507">
          <cell r="E507" t="str">
            <v>220</v>
          </cell>
          <cell r="F507" t="str">
            <v>Dabaszinātnes, matemātika un informācijas tehnoloģijas</v>
          </cell>
          <cell r="G507">
            <v>138066</v>
          </cell>
          <cell r="L507">
            <v>0.96</v>
          </cell>
        </row>
        <row r="508">
          <cell r="E508" t="str">
            <v>224</v>
          </cell>
          <cell r="F508" t="str">
            <v>Pakalpojumi</v>
          </cell>
          <cell r="G508">
            <v>118964</v>
          </cell>
          <cell r="L508">
            <v>0.96</v>
          </cell>
        </row>
        <row r="509">
          <cell r="E509" t="str">
            <v>225</v>
          </cell>
          <cell r="F509" t="str">
            <v>Inženierzinātnes, ražošana un būvniecība</v>
          </cell>
          <cell r="G509">
            <v>1268605</v>
          </cell>
          <cell r="L509">
            <v>0.96</v>
          </cell>
        </row>
        <row r="510">
          <cell r="E510" t="str">
            <v>226</v>
          </cell>
          <cell r="F510" t="str">
            <v>Humanitārās zinātnes un māksla</v>
          </cell>
          <cell r="G510">
            <v>108674</v>
          </cell>
          <cell r="L510">
            <v>0.89</v>
          </cell>
        </row>
        <row r="511">
          <cell r="E511" t="str">
            <v>228</v>
          </cell>
          <cell r="F511" t="str">
            <v>Veselības aprūpe un sociālā labklājība</v>
          </cell>
          <cell r="G511">
            <v>2517811</v>
          </cell>
          <cell r="L511">
            <v>0.96</v>
          </cell>
        </row>
        <row r="512">
          <cell r="E512" t="str">
            <v>229</v>
          </cell>
          <cell r="F512" t="str">
            <v>Iestāžu funkciju nodrošināšana</v>
          </cell>
          <cell r="G512">
            <v>1021748</v>
          </cell>
        </row>
        <row r="513">
          <cell r="B513" t="str">
            <v>Koledžas</v>
          </cell>
          <cell r="C513" t="str">
            <v>Izglītības un zinātnes ministrija</v>
          </cell>
        </row>
        <row r="514">
          <cell r="D514" t="str">
            <v>Mērķdotācija pašvaldību izglītības iestāžu profesionālās ievirzes sporta izglītības programmu pedagogu darba samaksai un valsts sociālās apdrošināšanas obligātajām iemaksām</v>
          </cell>
          <cell r="E514" t="str">
            <v>272</v>
          </cell>
          <cell r="F514" t="str">
            <v>Nodrošināt darba samaksu un sociālā nodokļa samaksu profesionālas ievirzes sporta izglītības iestāžu pedagogiem</v>
          </cell>
          <cell r="G514">
            <v>3220677</v>
          </cell>
        </row>
        <row r="515">
          <cell r="D515" t="str">
            <v>Skolu jaunatnes Dziesmu un deju svētki</v>
          </cell>
          <cell r="E515" t="str">
            <v>299</v>
          </cell>
          <cell r="F515" t="str">
            <v>Nodrošināt Latvijas skolu jaunatnes dziesmu un deju svētku sagatavošanu un norisi</v>
          </cell>
          <cell r="G515">
            <v>68346</v>
          </cell>
        </row>
        <row r="516">
          <cell r="C516" t="str">
            <v>Kultūras ministrija</v>
          </cell>
          <cell r="D516" t="str">
            <v>Kultūrizglītība</v>
          </cell>
          <cell r="E516" t="str">
            <v>325</v>
          </cell>
          <cell r="F516" t="str">
            <v>Pašvaldību mūzikas un mākslas skolu pedagogu darba samaksas nodrošināšana</v>
          </cell>
          <cell r="G516">
            <v>7593143</v>
          </cell>
        </row>
        <row r="517">
          <cell r="C517" t="str">
            <v>Veselības ministrija</v>
          </cell>
          <cell r="D517" t="str">
            <v>Rezidentu apmācība</v>
          </cell>
          <cell r="E517" t="str">
            <v>617</v>
          </cell>
          <cell r="F517" t="str">
            <v>Nodrošināt no valsts budžeta finansēto rezidentu apmācību</v>
          </cell>
          <cell r="G517">
            <v>5227038</v>
          </cell>
        </row>
        <row r="519">
          <cell r="D519" t="str">
            <v>Mācību literatūras iegāde</v>
          </cell>
          <cell r="E519" t="str">
            <v>188</v>
          </cell>
          <cell r="F519" t="str">
            <v>Mācību literatūras iegāde</v>
          </cell>
          <cell r="G519">
            <v>157188</v>
          </cell>
        </row>
        <row r="520">
          <cell r="E520" t="str">
            <v>1019</v>
          </cell>
          <cell r="F520" t="str">
            <v>Eiropas Savienības lietas</v>
          </cell>
          <cell r="G520">
            <v>117080</v>
          </cell>
          <cell r="L520">
            <v>0.9</v>
          </cell>
        </row>
        <row r="521">
          <cell r="E521" t="str">
            <v>241</v>
          </cell>
          <cell r="F521" t="str">
            <v>Starptautiskā sadarbība</v>
          </cell>
          <cell r="G521">
            <v>77436</v>
          </cell>
        </row>
        <row r="522">
          <cell r="D522" t="str">
            <v>Jaunatnes politikas valsts programma</v>
          </cell>
          <cell r="E522" t="str">
            <v>242</v>
          </cell>
          <cell r="F522" t="str">
            <v>Pasākumu sistēmas darba ar jaunatni īstenošana atbilstoši normatīvajiem aktiem un attīstības plānošanas dokumentiem</v>
          </cell>
          <cell r="G522">
            <v>106985</v>
          </cell>
        </row>
        <row r="523">
          <cell r="D523" t="str">
            <v>Informācijas tehnoloģiju attīstība un uzturēšana izglītībā, Microsoft līguma un projektu nodrošināšana</v>
          </cell>
          <cell r="E523" t="str">
            <v>254</v>
          </cell>
          <cell r="F523" t="str">
            <v>IT resursu uzturēšana, nepārtrauktas funkcionēšanas un datu pārraides drošības nodrošināšana, Microsoft līguma izpilde</v>
          </cell>
          <cell r="G523">
            <v>377564</v>
          </cell>
        </row>
        <row r="524">
          <cell r="D524" t="str">
            <v>Sociālās drošības tīkla stratēģijas pasākumu īstenošana - pirmsskolas un sākumskolas mācību satura pilnveide</v>
          </cell>
          <cell r="E524" t="str">
            <v>1044</v>
          </cell>
          <cell r="F524" t="str">
            <v>Nodrošināt mācību satura izstrādi vispārējā izglītībā un pārraudzīt tās īstenošanu atbilstoši 6-11gadīgu izglītojamo vecumposmam</v>
          </cell>
          <cell r="G524">
            <v>586000</v>
          </cell>
        </row>
        <row r="525">
          <cell r="C525" t="str">
            <v>Zemkopības ministrija</v>
          </cell>
          <cell r="D525" t="str">
            <v>Dotācija SIA "Latvijas Lauku konsultāciju un izglītības centrs" lauku konsultatīvai un informācijas apmaiņas sistēmai un tālākizglītībai</v>
          </cell>
          <cell r="E525" t="str">
            <v>839</v>
          </cell>
          <cell r="F525" t="str">
            <v>Nozarei specifiskās informācijas apkopošana un analīze</v>
          </cell>
          <cell r="G525">
            <v>210719</v>
          </cell>
        </row>
        <row r="527">
          <cell r="B527" t="str">
            <v>Izglītība</v>
          </cell>
        </row>
        <row r="528">
          <cell r="D528" t="str">
            <v>Darba negadījumu speciālais budžets</v>
          </cell>
          <cell r="E528" t="str">
            <v>856</v>
          </cell>
          <cell r="F528" t="str">
            <v>Finansējums pakalpojumam - darba negadījumu speciālā budžeta izdevumi</v>
          </cell>
        </row>
        <row r="529">
          <cell r="D529" t="str">
            <v>Invaliditātes, maternitātes un slimības speciālais budžets</v>
          </cell>
          <cell r="E529" t="str">
            <v>857</v>
          </cell>
          <cell r="F529" t="str">
            <v>Finansējums pakalpojumam - invaliditātes, maternitātes un slimības speciālā budžeta izdevumi</v>
          </cell>
        </row>
        <row r="530">
          <cell r="E530" t="str">
            <v>379</v>
          </cell>
          <cell r="F530" t="str">
            <v>Finansējums pakalpojumam - Sociālās rehabilitācijas pakalpojumi konkrētām iedzīvotāju grupām (redzes un dzirdes invalīdiem; no vardarbības cietušajiem bērniem; no narkotiskajām, no psihoaktīvām vielām atkarīgiem bērniem un pieaugušām personām; cilvēku ti</v>
          </cell>
          <cell r="G530">
            <v>1658832</v>
          </cell>
          <cell r="L530">
            <v>0.93</v>
          </cell>
        </row>
        <row r="531">
          <cell r="E531" t="str">
            <v>380</v>
          </cell>
          <cell r="F531" t="str">
            <v>Finansējums pakalpojumam - valsts atbalsts pašvaldībām sociālo pakalpojumu nodrošināšanai (atbalsts pašvaldībām alternatīvo sociālo pakalpojumu attīstībai)</v>
          </cell>
          <cell r="G531">
            <v>244847</v>
          </cell>
        </row>
        <row r="532">
          <cell r="E532" t="str">
            <v>381</v>
          </cell>
          <cell r="F532" t="str">
            <v>Finansējums pakalpojumam - tehniskie palīglīdzekļi</v>
          </cell>
          <cell r="G532">
            <v>1187500</v>
          </cell>
        </row>
        <row r="533">
          <cell r="E533" t="str">
            <v>382</v>
          </cell>
          <cell r="F533" t="str">
            <v>Finansējums pakalpojumam - sociālā aprūpe līgumorganizācijās</v>
          </cell>
          <cell r="G533">
            <v>2769381</v>
          </cell>
        </row>
        <row r="534">
          <cell r="D534" t="str">
            <v>Aprūpe valsts sociālās aprūpes institūcijās</v>
          </cell>
          <cell r="E534" t="str">
            <v>383</v>
          </cell>
          <cell r="F534" t="str">
            <v>Personu ar smagiem garīga rakstura traucējumiem (1. un 2.grupas invalīdiem), invalīdu ar redzes traucējumiem, bērnu bāreņu līdz 2 gadu vecumam, bērnu ar fiziskās un garīgās attīstības traucējumiem līdz 4 gadu vecumam un bērnu invalīdu ar smagiem garīgās</v>
          </cell>
          <cell r="G534">
            <v>20067773</v>
          </cell>
          <cell r="L534">
            <v>0.995</v>
          </cell>
        </row>
        <row r="535">
          <cell r="D535" t="str">
            <v>Sociālās integrācijas valsts aģentūras administrēšana un profesionālās un sociālās rehabilitācijas pakalpojumu nodrošināšana</v>
          </cell>
          <cell r="E535" t="str">
            <v>388</v>
          </cell>
          <cell r="F535" t="str">
            <v>Invalīdu sociālās integrācijas veicināšana un iespēju noteikt profesionālo piemērotību un saņemt profesionālo rehabilitāciju nodrošināšana</v>
          </cell>
          <cell r="G535">
            <v>2602549</v>
          </cell>
          <cell r="L535">
            <v>0.93</v>
          </cell>
        </row>
        <row r="536">
          <cell r="D536" t="str">
            <v>Invaliditātes ekspertīžu nodrošināšana</v>
          </cell>
          <cell r="E536" t="str">
            <v>394</v>
          </cell>
          <cell r="F536" t="str">
            <v>Invaliditātes ekspertīzes veikšana</v>
          </cell>
          <cell r="G536">
            <v>1182905</v>
          </cell>
          <cell r="L536">
            <v>0.93</v>
          </cell>
        </row>
        <row r="538">
          <cell r="B538" t="str">
            <v>Valsts pensijas</v>
          </cell>
          <cell r="C538" t="str">
            <v>Labklājības ministrija</v>
          </cell>
          <cell r="D538" t="str">
            <v>Valsts pensiju speciālais budžets</v>
          </cell>
          <cell r="E538" t="str">
            <v>853</v>
          </cell>
          <cell r="F538" t="str">
            <v>Finansējums pakalpojumam - valsts pensiju speciālā budžeta izdevumi</v>
          </cell>
        </row>
        <row r="539">
          <cell r="C539" t="str">
            <v>Aizsardzības ministrija</v>
          </cell>
          <cell r="D539" t="str">
            <v>Militārpersonu pensiju fonds</v>
          </cell>
          <cell r="E539" t="str">
            <v>35</v>
          </cell>
          <cell r="F539" t="str">
            <v>Atbalsts sabiedrībai un sociālo funkciju nodrošināšana ( militārpersonu izdienas pensiju un sociālo garantiju izmaksas nodrošināšana)</v>
          </cell>
          <cell r="G539">
            <v>5486260</v>
          </cell>
        </row>
        <row r="540">
          <cell r="D540" t="str">
            <v>Fiziskās sagatavotības, veselības un sociālās aprūpes administrēšana</v>
          </cell>
          <cell r="E540" t="str">
            <v>172</v>
          </cell>
          <cell r="F540" t="str">
            <v>Izdienas pensiju un normatīvajos aktos noteikto pabalstu piešķiršanas, aprēķināšana un izmaksas nodrošināšana.</v>
          </cell>
          <cell r="G540">
            <v>34444</v>
          </cell>
        </row>
        <row r="541">
          <cell r="D541" t="str">
            <v>Izdienas pensijas, pabalsti un kompensācijas</v>
          </cell>
          <cell r="E541" t="str">
            <v>173</v>
          </cell>
          <cell r="F541" t="str">
            <v>Izdienas pensiju un normatīvajos aktos noteikto pabalstu izmaksa.</v>
          </cell>
        </row>
        <row r="542">
          <cell r="C542" t="str">
            <v>Tieslietu ministrija</v>
          </cell>
          <cell r="D542" t="str">
            <v>Tiesnešu izdienas pensija</v>
          </cell>
          <cell r="E542" t="str">
            <v>561</v>
          </cell>
          <cell r="F542" t="str">
            <v>Tiesnešu sociālo garantiju - izdienas pensijas - nodrošināšana atbilstoši likumā "Par tiesu varu" noteiktajam</v>
          </cell>
          <cell r="L542">
            <v>0.97499999999999998</v>
          </cell>
        </row>
        <row r="543">
          <cell r="C543" t="str">
            <v>Kultūras ministrija</v>
          </cell>
          <cell r="D543" t="str">
            <v>Mākslas un literatūra</v>
          </cell>
          <cell r="E543" t="str">
            <v>321</v>
          </cell>
          <cell r="F543" t="str">
            <v>Izdienas pensiju un pabalstu izmaksa kultūras darbiniekiem</v>
          </cell>
          <cell r="L543">
            <v>0.97499999999999998</v>
          </cell>
        </row>
        <row r="545">
          <cell r="C545" t="str">
            <v>Iekšlietu ministrija</v>
          </cell>
          <cell r="D545" t="str">
            <v>Bērna piedzimšanas pabalsti amatpersonām ar speciālajām dienesta pakāpēm</v>
          </cell>
          <cell r="E545" t="str">
            <v>164</v>
          </cell>
          <cell r="F545" t="str">
            <v>Bērna piedzimšanas pabalstu izmaksas nodrošināšana amatpersonām ar speciālajām dienesta pakāpēm</v>
          </cell>
          <cell r="G545">
            <v>1090194</v>
          </cell>
          <cell r="L545">
            <v>0.73499999999999999</v>
          </cell>
        </row>
        <row r="546">
          <cell r="D546" t="str">
            <v>Valsts bērnu tiesību aizsardzības inspekcija un bērnu uzticības tālrunis</v>
          </cell>
          <cell r="E546" t="str">
            <v>427</v>
          </cell>
          <cell r="F546" t="str">
            <v>Bērnu tiesību aizsardzības nodrošināšana</v>
          </cell>
          <cell r="G546">
            <v>436304</v>
          </cell>
        </row>
        <row r="547">
          <cell r="D547" t="str">
            <v>Valsts programma bērnu un ģimenes stāvokļa uzlabošanai</v>
          </cell>
          <cell r="E547" t="str">
            <v>428</v>
          </cell>
          <cell r="F547" t="str">
            <v>Bērnu tiesību aizsardzības nodrošināšana</v>
          </cell>
          <cell r="G547">
            <v>166188</v>
          </cell>
        </row>
        <row r="548">
          <cell r="C548" t="str">
            <v>Tieslietu ministrija</v>
          </cell>
          <cell r="D548" t="str">
            <v>Uzturlīdzekļu fonds</v>
          </cell>
          <cell r="E548" t="str">
            <v>600</v>
          </cell>
          <cell r="F548" t="str">
            <v>Uzturlīdzekļu garantiju fonds</v>
          </cell>
          <cell r="G548">
            <v>9556975</v>
          </cell>
        </row>
        <row r="550">
          <cell r="E550" t="str">
            <v>854</v>
          </cell>
          <cell r="F550" t="str">
            <v>Finansējums pakalpojumam - nodarbinātības speciālā budžeta izdevumi</v>
          </cell>
        </row>
        <row r="551">
          <cell r="E551" t="str">
            <v>855</v>
          </cell>
          <cell r="F551" t="str">
            <v>Finansējums pakalpojumam - Aktīvie nodarbinātības pasākumi</v>
          </cell>
          <cell r="G551">
            <v>6165000</v>
          </cell>
        </row>
        <row r="552">
          <cell r="C552" t="str">
            <v>Labklājības ministrija</v>
          </cell>
        </row>
        <row r="553">
          <cell r="D553" t="str">
            <v>Sociālās drošības tīkla stratēģijas pasākumu īstenošana</v>
          </cell>
          <cell r="E553" t="str">
            <v>1165</v>
          </cell>
          <cell r="F553" t="str">
            <v>Finansējums valsts atbalstam pašvaldībām GMI un dzīvokļa pabalsta izmaksai</v>
          </cell>
          <cell r="G553">
            <v>7535316</v>
          </cell>
        </row>
        <row r="554">
          <cell r="D554" t="str">
            <v>Valsts sociālie pabalsti</v>
          </cell>
          <cell r="E554" t="str">
            <v>416</v>
          </cell>
          <cell r="F554" t="str">
            <v>Finansējums pakalpojumam - valsts sociālajiem pabalstiem</v>
          </cell>
        </row>
        <row r="555">
          <cell r="C555" t="str">
            <v>Labklājības ministrija</v>
          </cell>
        </row>
        <row r="556">
          <cell r="C556" t="str">
            <v>Iekšlietu ministrija</v>
          </cell>
          <cell r="D556" t="str">
            <v>Fiziskās sagatavotības, veselības un sociālās aprūpes administrēšana</v>
          </cell>
          <cell r="E556" t="str">
            <v>170</v>
          </cell>
          <cell r="F556" t="str">
            <v>Darba aizsardzības pasākumu nodrošināšana.</v>
          </cell>
          <cell r="G556">
            <v>18505</v>
          </cell>
        </row>
        <row r="557">
          <cell r="C557" t="str">
            <v>Izglītības un zinātnes ministrija</v>
          </cell>
          <cell r="D557" t="str">
            <v>Augstas klases sasniegumu sports</v>
          </cell>
          <cell r="E557" t="str">
            <v>278</v>
          </cell>
          <cell r="F557" t="str">
            <v>Sniegt atbalstu Latvijas sporta veterāniem un bijušajiem olimpiešiem</v>
          </cell>
          <cell r="G557">
            <v>279000</v>
          </cell>
          <cell r="L557">
            <v>0.995</v>
          </cell>
        </row>
        <row r="559">
          <cell r="D559" t="str">
            <v>Valsts atbalsts sociālajai apdrošināšanai</v>
          </cell>
          <cell r="E559" t="str">
            <v>378</v>
          </cell>
          <cell r="F559" t="str">
            <v>Finansējums pakalpojumam - Valsts budžeta uzturēšanas izdevumu transferti no valsts pamatbudžeta uz valsts speciālo budžetu</v>
          </cell>
        </row>
        <row r="560">
          <cell r="C560" t="str">
            <v>Tieslietu ministrija</v>
          </cell>
          <cell r="D560" t="str">
            <v>Veselības un dzīvības apdrošināšana</v>
          </cell>
          <cell r="E560" t="str">
            <v>560</v>
          </cell>
          <cell r="F560" t="str">
            <v>Tiesnešu sociālo garantiju - veselības un dzīvības apdrošināšana - nodrošināšana atbilstoši likumā "Par tiesu varu" noteiktajam</v>
          </cell>
          <cell r="G560">
            <v>90020</v>
          </cell>
          <cell r="L560">
            <v>0.96500000000000008</v>
          </cell>
        </row>
        <row r="562">
          <cell r="F562" t="str">
            <v>Transferts</v>
          </cell>
          <cell r="G562">
            <v>-16339897</v>
          </cell>
        </row>
        <row r="563">
          <cell r="F563" t="str">
            <v>Transferts</v>
          </cell>
          <cell r="G563">
            <v>-1026209</v>
          </cell>
        </row>
        <row r="565">
          <cell r="B565" t="str">
            <v>Sociālā aizsardzība</v>
          </cell>
        </row>
        <row r="566">
          <cell r="E566" t="str">
            <v>74</v>
          </cell>
          <cell r="F566" t="str">
            <v>Valsts parāda vadība</v>
          </cell>
          <cell r="L566">
            <v>1</v>
          </cell>
        </row>
        <row r="567">
          <cell r="E567" t="str">
            <v>75</v>
          </cell>
          <cell r="F567" t="str">
            <v>Naudas līdzekļu un valsts budžeta aizdevumu vadība</v>
          </cell>
          <cell r="L567">
            <v>1</v>
          </cell>
        </row>
        <row r="568">
          <cell r="B568" t="str">
            <v xml:space="preserve"> Parāda darījumi</v>
          </cell>
          <cell r="C568" t="str">
            <v>Finanšu ministrija</v>
          </cell>
        </row>
        <row r="569">
          <cell r="B569" t="str">
            <v>Iemaksas ES budžetā</v>
          </cell>
          <cell r="C569" t="str">
            <v>Finanšu ministrija</v>
          </cell>
          <cell r="D569" t="str">
            <v>Iemaksas Eiropas Kopienas budžetā</v>
          </cell>
          <cell r="E569" t="str">
            <v>90</v>
          </cell>
          <cell r="F569" t="str">
            <v>Finanšu resursu pārvaldīšana.</v>
          </cell>
          <cell r="L569">
            <v>1</v>
          </cell>
        </row>
        <row r="570">
          <cell r="B570" t="str">
            <v>Valsts parāda vadība, iemaksas ES</v>
          </cell>
        </row>
        <row r="571">
          <cell r="B571" t="str">
            <v>Ar Valsts kanceleju saistītas iestādes</v>
          </cell>
          <cell r="C571" t="str">
            <v>Ministru kabinets</v>
          </cell>
          <cell r="D571" t="str">
            <v>Valsts administrācijas skola</v>
          </cell>
          <cell r="E571" t="str">
            <v>962</v>
          </cell>
          <cell r="F571" t="str">
            <v>Ierēdņu apmācības programmu pārstrukturizācija uz prioritārajām jomām - valsts pārvaldes darbinieku sagatavošana Latvijas prezidentūrai ES, ES SF apguve, valsts pārvaldes darbinieku kvalifikācijas celšanas mehānisma pilnveidošana</v>
          </cell>
          <cell r="G571">
            <v>100510</v>
          </cell>
        </row>
        <row r="572">
          <cell r="E572" t="str">
            <v>867.1</v>
          </cell>
          <cell r="F572" t="str">
            <v>Lauksaimniecības un vides statistika</v>
          </cell>
          <cell r="L572">
            <v>0.96</v>
          </cell>
        </row>
        <row r="573">
          <cell r="E573" t="str">
            <v>867.2</v>
          </cell>
          <cell r="F573" t="str">
            <v>Uzņēmumu statistika</v>
          </cell>
          <cell r="L573">
            <v>0.96</v>
          </cell>
        </row>
        <row r="574">
          <cell r="E574" t="str">
            <v>867.3</v>
          </cell>
          <cell r="F574" t="str">
            <v>Cenu statistika</v>
          </cell>
          <cell r="L574">
            <v>0.96</v>
          </cell>
        </row>
        <row r="575">
          <cell r="E575" t="str">
            <v>867.4</v>
          </cell>
          <cell r="F575" t="str">
            <v>Makroekonomiskā statistika</v>
          </cell>
          <cell r="L575">
            <v>0.96</v>
          </cell>
        </row>
        <row r="576">
          <cell r="E576" t="str">
            <v>867.5</v>
          </cell>
          <cell r="F576" t="str">
            <v>Sociālā statistika</v>
          </cell>
          <cell r="L576">
            <v>0.94500000000000006</v>
          </cell>
        </row>
        <row r="577">
          <cell r="E577" t="str">
            <v>867.6</v>
          </cell>
          <cell r="F577" t="str">
            <v>Konjunktūras un teritoriālā statistika</v>
          </cell>
          <cell r="L577">
            <v>0.96</v>
          </cell>
        </row>
        <row r="578">
          <cell r="E578" t="str">
            <v>867.7</v>
          </cell>
          <cell r="F578" t="str">
            <v>Statistiskās informācijas publicēšana un izplatīšana</v>
          </cell>
          <cell r="L578">
            <v>0.81</v>
          </cell>
        </row>
        <row r="579">
          <cell r="E579" t="str">
            <v>867.9</v>
          </cell>
          <cell r="F579" t="str">
            <v>Vispārējās vadības funkcijas (finanšu plānošana un izlietojuma analīze, juridiskā ekspertīze, personālvadība, lietvedība, informācijas tehnoloģiju uzturēšana, grāmatvedība u.c.) (Centrālā statistikas pārvalde)</v>
          </cell>
          <cell r="L579">
            <v>0.91999999999999993</v>
          </cell>
        </row>
        <row r="580">
          <cell r="E580" t="str">
            <v>1110</v>
          </cell>
          <cell r="F580" t="str">
            <v>Vispārējās vadības funkcijas (finanšu plānošana un izlietojuma analīze, juridiskā ekspertīze, personālvadība, lietvedība, informācijas tehnoloģiju uzturēšana, grāmatvedība u.c.) (Patērētāju tiesību aizsardzības centrs)</v>
          </cell>
          <cell r="G580">
            <v>136536</v>
          </cell>
          <cell r="L580">
            <v>0.96</v>
          </cell>
        </row>
        <row r="581">
          <cell r="E581" t="str">
            <v>875</v>
          </cell>
          <cell r="F581" t="str">
            <v>Patērētāju tiesību aizsardzības normatīvo aktu ievērošanas uzraudzība (finanšu pakalpojumi, tūrisms, netaisnīgi līgumu noteikumi u.c.) un patērētāju kolektīvo interešu aizsardzība</v>
          </cell>
          <cell r="G581">
            <v>94525</v>
          </cell>
          <cell r="L581">
            <v>0.97499999999999998</v>
          </cell>
        </row>
        <row r="582">
          <cell r="E582" t="str">
            <v>876</v>
          </cell>
          <cell r="F582" t="str">
            <v>Preču un pakalpojumu drošuma uzraudzība. Bīstamo iekārtu reģistra uzturēšana, cenu norādīšanas, pareizas noteikšanas un patērētāju informēšanas uzraudzība</v>
          </cell>
          <cell r="G582">
            <v>283574</v>
          </cell>
          <cell r="L582">
            <v>0.97499999999999998</v>
          </cell>
        </row>
        <row r="583">
          <cell r="E583" t="str">
            <v>877</v>
          </cell>
          <cell r="F583" t="str">
            <v>Negodīgas komercprakses, reklāmas, distances tirdzniecības, t.sk. e-komercijas uzraudzība</v>
          </cell>
          <cell r="G583">
            <v>63017</v>
          </cell>
          <cell r="L583">
            <v>0.99</v>
          </cell>
        </row>
        <row r="584">
          <cell r="E584" t="str">
            <v>878</v>
          </cell>
          <cell r="F584" t="str">
            <v>Mērīšanas līdzekļu atbilstības uzraudzība, lietošanā nodoto mērīšanas līdzekļu valsts metroloģiskā uzraudzība, fasēto preču metroloģiskā kontrole</v>
          </cell>
          <cell r="G584">
            <v>42011</v>
          </cell>
          <cell r="L584">
            <v>0.99</v>
          </cell>
        </row>
        <row r="585">
          <cell r="E585" t="str">
            <v>879</v>
          </cell>
          <cell r="F585" t="str">
            <v>Patērētāju iesniegumu par līguma noteikumiem neatbilstošām precēm un pakalpojumiem izskatīšana un palīdzības sniegšana patērētājiem</v>
          </cell>
          <cell r="G585">
            <v>115530</v>
          </cell>
          <cell r="L585">
            <v>0.99</v>
          </cell>
        </row>
        <row r="586">
          <cell r="E586" t="str">
            <v>880.1</v>
          </cell>
          <cell r="F586" t="str">
            <v>Patērētāju un uzņēmēju informēšana (preventīva pārkāpumu novēršana), patērētāju konsultēšana, informācijas apmaiņa ar ES par bīstamām precēm</v>
          </cell>
          <cell r="G586">
            <v>73519</v>
          </cell>
          <cell r="L586">
            <v>0.97499999999999998</v>
          </cell>
        </row>
        <row r="587">
          <cell r="E587" t="str">
            <v>1111</v>
          </cell>
          <cell r="F587" t="str">
            <v>Vispārējās vadības funkcijas (finanšu plānošana un izlietojuma analīze), lietvedība, informācijas tehnoloģiju uzturēšana, dokumentu pārvaldība, arhīva pakalpojumi, sekretariāta funkcija, darba aizsardzība, apgāde, pretkorupcijas pasākumu plāna īstenošana</v>
          </cell>
          <cell r="G587">
            <v>27024</v>
          </cell>
          <cell r="L587">
            <v>0.92999999999999994</v>
          </cell>
        </row>
        <row r="588">
          <cell r="E588" t="str">
            <v>881</v>
          </cell>
          <cell r="F588" t="str">
            <v>Uzņēmumu apvienošanās kontroles veikšana</v>
          </cell>
          <cell r="G588">
            <v>252224</v>
          </cell>
          <cell r="L588">
            <v>0.98</v>
          </cell>
        </row>
        <row r="589">
          <cell r="E589" t="str">
            <v>883</v>
          </cell>
          <cell r="F589" t="str">
            <v>Konkurences un Reklāmas likuma pārkāpumu izmeklēšana un uzraudzība</v>
          </cell>
          <cell r="G589">
            <v>171153</v>
          </cell>
          <cell r="L589">
            <v>0.98</v>
          </cell>
        </row>
        <row r="590">
          <cell r="D590" t="str">
            <v>Sabiedrisko pakalpojumu regulēšana</v>
          </cell>
          <cell r="E590" t="str">
            <v>887</v>
          </cell>
          <cell r="F590" t="str">
            <v>Sabiedrisko pakalpojumu regulēšanas komisijas darbības nodrošināšana</v>
          </cell>
        </row>
        <row r="591">
          <cell r="D591" t="str">
            <v>Atbilstības novērtēšana un kvalitātes nodrošināšana</v>
          </cell>
          <cell r="E591" t="str">
            <v>888</v>
          </cell>
          <cell r="F591" t="str">
            <v>Standartizācijas, metroloģijas un akreditācijas politikas īstenošana</v>
          </cell>
          <cell r="L591">
            <v>0.92999999999999994</v>
          </cell>
        </row>
        <row r="592">
          <cell r="D592" t="str">
            <v>Būvniecības, enerģētikas un mājokļu valsts aģentūra</v>
          </cell>
          <cell r="E592" t="str">
            <v>940</v>
          </cell>
          <cell r="F592" t="str">
            <v>Mājokļu politikas īstenošana (Privatizācijas aģentūrai vēl nenodoto dzīvojamo māju pārvaldīšana)</v>
          </cell>
        </row>
        <row r="594">
          <cell r="E594">
            <v>62</v>
          </cell>
          <cell r="F594" t="str">
            <v>(Servisa funkcija) Nodokļu uzskaite un piedziņa</v>
          </cell>
          <cell r="G594">
            <v>17154664</v>
          </cell>
          <cell r="L594">
            <v>0.995</v>
          </cell>
        </row>
        <row r="595">
          <cell r="E595">
            <v>63</v>
          </cell>
          <cell r="F595" t="str">
            <v>(Servisa funkcija) Muitas lietu administrēšana</v>
          </cell>
          <cell r="G595">
            <v>13462010</v>
          </cell>
          <cell r="L595">
            <v>0.995</v>
          </cell>
        </row>
        <row r="596">
          <cell r="E596">
            <v>1162</v>
          </cell>
          <cell r="F596" t="str">
            <v>Atbalsta funkcija</v>
          </cell>
          <cell r="G596">
            <v>5672891</v>
          </cell>
          <cell r="L596">
            <v>0.92999999999999994</v>
          </cell>
        </row>
        <row r="597">
          <cell r="E597">
            <v>80</v>
          </cell>
          <cell r="F597" t="str">
            <v>(Kontroles funkcija) Nodokļu kontrole</v>
          </cell>
          <cell r="G597">
            <v>5646549</v>
          </cell>
          <cell r="L597">
            <v>0.995</v>
          </cell>
        </row>
        <row r="598">
          <cell r="E598">
            <v>78</v>
          </cell>
          <cell r="F598" t="str">
            <v>(Kontroles funkcija) Noziedzīgu nodarījumu un likumpārkāpumu atklāšana un novēršana muitas jomā</v>
          </cell>
          <cell r="G598">
            <v>2711860</v>
          </cell>
          <cell r="L598">
            <v>0.995</v>
          </cell>
        </row>
        <row r="599">
          <cell r="E599">
            <v>61</v>
          </cell>
          <cell r="F599" t="str">
            <v>(Kontroles funkcija) Noziedzīgu nodarījumu atklāšana un novēršana nodokļu jomā</v>
          </cell>
          <cell r="G599">
            <v>2451700</v>
          </cell>
          <cell r="L599">
            <v>0.995</v>
          </cell>
        </row>
        <row r="600">
          <cell r="E600">
            <v>69</v>
          </cell>
          <cell r="F600" t="str">
            <v xml:space="preserve"> (Servisa funkcija) Akcīzes preču aprites uzraudzība</v>
          </cell>
          <cell r="G600">
            <v>2086958</v>
          </cell>
          <cell r="L600">
            <v>0.995</v>
          </cell>
        </row>
        <row r="601">
          <cell r="E601">
            <v>968</v>
          </cell>
          <cell r="F601" t="str">
            <v>(Servisa funkcija) Konsultāciju sniegšana</v>
          </cell>
          <cell r="G601">
            <v>1982946</v>
          </cell>
          <cell r="L601">
            <v>0.88500000000000001</v>
          </cell>
        </row>
        <row r="602">
          <cell r="E602">
            <v>1154</v>
          </cell>
          <cell r="F602" t="str">
            <v>(Servisa funkcija) Pirmstiesas strīdu izskatīšana</v>
          </cell>
          <cell r="G602">
            <v>638571</v>
          </cell>
          <cell r="L602">
            <v>0.88500000000000001</v>
          </cell>
        </row>
        <row r="603">
          <cell r="E603">
            <v>79</v>
          </cell>
          <cell r="F603" t="str">
            <v>(Kontroles funkcija) Muitas auditi</v>
          </cell>
          <cell r="G603">
            <v>584996</v>
          </cell>
          <cell r="L603">
            <v>0.995</v>
          </cell>
        </row>
        <row r="604">
          <cell r="E604">
            <v>1163</v>
          </cell>
          <cell r="F604" t="str">
            <v>(Servisa funkcija) Interešu konflikta novēršana valsts amatpersonu darbībā</v>
          </cell>
          <cell r="G604">
            <v>488128</v>
          </cell>
          <cell r="L604">
            <v>0.995</v>
          </cell>
        </row>
        <row r="605">
          <cell r="E605">
            <v>70</v>
          </cell>
          <cell r="F605" t="str">
            <v>Valsts budžeta izpilde</v>
          </cell>
          <cell r="G605">
            <v>1856128</v>
          </cell>
          <cell r="L605">
            <v>0.995</v>
          </cell>
        </row>
        <row r="606">
          <cell r="E606">
            <v>71</v>
          </cell>
          <cell r="F606" t="str">
            <v>Valsts parāda vadība</v>
          </cell>
          <cell r="G606">
            <v>748452</v>
          </cell>
          <cell r="L606">
            <v>0.995</v>
          </cell>
        </row>
        <row r="607">
          <cell r="E607">
            <v>73</v>
          </cell>
          <cell r="F607" t="str">
            <v>Naudas līdzekļu un valsts budžeta aizdevumu vadība</v>
          </cell>
          <cell r="G607">
            <v>748452</v>
          </cell>
          <cell r="L607">
            <v>0.995</v>
          </cell>
        </row>
        <row r="608">
          <cell r="E608">
            <v>72</v>
          </cell>
          <cell r="F608" t="str">
            <v>ES politiku instrumentu maksājumu iestādes un sertifikācijas iestādes funkciju</v>
          </cell>
          <cell r="G608">
            <v>374226</v>
          </cell>
          <cell r="L608">
            <v>0.97</v>
          </cell>
        </row>
        <row r="609">
          <cell r="D609" t="str">
            <v>Eiropas Savienības pirmsstrukturālo, strukturālo un citu finanšu instrumentu koordinācija</v>
          </cell>
          <cell r="E609">
            <v>82</v>
          </cell>
          <cell r="F609" t="str">
            <v xml:space="preserve"> ES fondu un citu finanšu instrumentu līdzekļu administrēšanas, Solidaritātes un migrācijas plūsmu pārvaldīšanas pamatprogrammas izdevumu</v>
          </cell>
          <cell r="G609">
            <v>974770</v>
          </cell>
          <cell r="L609">
            <v>0.97499999999999998</v>
          </cell>
        </row>
        <row r="610">
          <cell r="D610" t="str">
            <v>Izložu un azartspēļu organizēšanas un norises uzraudzība</v>
          </cell>
          <cell r="E610">
            <v>89</v>
          </cell>
          <cell r="F610" t="str">
            <v>Valsts politikas realizēšana izložu un azartspēļu jomā</v>
          </cell>
          <cell r="G610">
            <v>267025</v>
          </cell>
          <cell r="L610">
            <v>0.88</v>
          </cell>
        </row>
        <row r="611">
          <cell r="E611">
            <v>76</v>
          </cell>
          <cell r="F611" t="str">
            <v xml:space="preserve">Uzraudzīt pasūtītāju, sabiedrisko pakalpojumu sniedzēju, publisko partneru un publisko partneru pārstāvju veikto iepirkuma procedūru un </v>
          </cell>
          <cell r="G611">
            <v>202906</v>
          </cell>
          <cell r="L611">
            <v>0.99</v>
          </cell>
        </row>
        <row r="612">
          <cell r="E612">
            <v>77</v>
          </cell>
          <cell r="F612" t="str">
            <v>Sniegt metodisko atbalstu iepirkuma procedūru organizēšanā - publisko iepirkumu kompetences centra funkcija.</v>
          </cell>
          <cell r="G612">
            <v>80231</v>
          </cell>
          <cell r="L612">
            <v>0.92999999999999994</v>
          </cell>
        </row>
        <row r="613">
          <cell r="E613">
            <v>1156</v>
          </cell>
          <cell r="F613" t="str">
            <v>Nodrošināt Eiropas Savienības fondu projektu iepirkuma dokumentācijas un iepirkuma procedūras norises izlases veida pirmspārbaudi.</v>
          </cell>
          <cell r="G613">
            <v>48716</v>
          </cell>
          <cell r="L613">
            <v>0.92999999999999994</v>
          </cell>
        </row>
        <row r="614">
          <cell r="E614">
            <v>1157</v>
          </cell>
          <cell r="F614" t="str">
            <v>Publicēt publisko iepirkumu un koncesiju procedūru paziņojumus - nacionālā publisko iepirkumu publikāciju centra funkcija.</v>
          </cell>
          <cell r="G614">
            <v>46663</v>
          </cell>
          <cell r="L614">
            <v>0.995</v>
          </cell>
        </row>
        <row r="615">
          <cell r="E615">
            <v>1159</v>
          </cell>
          <cell r="F615" t="str">
            <v>Atbalsts iepirkumu uzraudzības politikas īstenošanai</v>
          </cell>
          <cell r="G615">
            <v>42625</v>
          </cell>
          <cell r="L615">
            <v>0.92999999999999994</v>
          </cell>
        </row>
        <row r="616">
          <cell r="E616">
            <v>1158</v>
          </cell>
          <cell r="F616" t="str">
            <v>Apkopot un sniegt statistisko informāciju par iepirkumiem un koncesijām valstī, kā arī sagatavot attiecīgus pārskatus.</v>
          </cell>
          <cell r="G616">
            <v>35557</v>
          </cell>
        </row>
        <row r="621">
          <cell r="E621" t="str">
            <v>230</v>
          </cell>
          <cell r="F621" t="str">
            <v>Nodrošināt latviešu valodas apguves iespējas cittautiešiem un bilingvālās izglītības attīstību Latvijā</v>
          </cell>
          <cell r="L621">
            <v>0.86499999999999999</v>
          </cell>
        </row>
        <row r="622">
          <cell r="E622" t="str">
            <v>231</v>
          </cell>
          <cell r="F622" t="str">
            <v>Valsts valodas statusa nostiprināšana un valsts valodas ilgtspējīgas attīstības veicināšana</v>
          </cell>
          <cell r="L622">
            <v>0.65</v>
          </cell>
        </row>
        <row r="623">
          <cell r="D623" t="str">
            <v>Latvijas Zinātnes padomes darbības nodrošināšana</v>
          </cell>
          <cell r="E623" t="str">
            <v>238</v>
          </cell>
          <cell r="F623" t="str">
            <v>Latvijas Zinātnes padomes (LZP) darbības nodrošināšana</v>
          </cell>
          <cell r="G623">
            <v>50000</v>
          </cell>
          <cell r="L623">
            <v>0.96</v>
          </cell>
        </row>
        <row r="624">
          <cell r="D624" t="str">
            <v>Augstākās izglītības padome</v>
          </cell>
          <cell r="E624" t="str">
            <v>282</v>
          </cell>
          <cell r="F624" t="str">
            <v>Augstākās izglītības padomes administratīvās funkcijas nodrošināšana</v>
          </cell>
          <cell r="G624">
            <v>58173</v>
          </cell>
          <cell r="L624">
            <v>0.43000000000000005</v>
          </cell>
        </row>
        <row r="625">
          <cell r="D625" t="str">
            <v>Iestāžu darbības nodrošināšana</v>
          </cell>
          <cell r="E625" t="str">
            <v>297</v>
          </cell>
          <cell r="F625" t="str">
            <v>Izglītības politikas ieviešana vispārējā, profesionālajā un interešu izglītībā</v>
          </cell>
          <cell r="L625">
            <v>0.96499999999999997</v>
          </cell>
        </row>
        <row r="626">
          <cell r="E626" t="str">
            <v>1036</v>
          </cell>
          <cell r="F626" t="str">
            <v>Nodrošināt vienotu profesionālās izglītības valsts pārbaudījumu satura izstrādi un norisi</v>
          </cell>
          <cell r="L626">
            <v>0.98</v>
          </cell>
        </row>
        <row r="627">
          <cell r="E627" t="str">
            <v>1037</v>
          </cell>
          <cell r="F627" t="str">
            <v>Nodrošināt izglītojamo mācību sasniegumu novērtēšanu valsts pārbaudījumos vispārējā izglītībā</v>
          </cell>
          <cell r="L627">
            <v>0.96</v>
          </cell>
        </row>
        <row r="628">
          <cell r="E628" t="str">
            <v>1041</v>
          </cell>
          <cell r="F628" t="str">
            <v>Koordinēt interešu izglītības sistēmas darbību un īstenot atbalsta pasākumus izglītojamo personības attīstībai, spēju un talantu pilnveidei</v>
          </cell>
          <cell r="L628">
            <v>0.82499999999999996</v>
          </cell>
        </row>
        <row r="629">
          <cell r="E629" t="str">
            <v>1043</v>
          </cell>
          <cell r="F629" t="str">
            <v>Nodrošināt valsts valodas prasmes pārbaudi profesionālo un amata pienākumu veikšanai, pastāvīgās uzturēšanās atļaujas saņemšanai un Eiropas Kopienas pastāvīgā iedzīvotāja statusa iegūšanai</v>
          </cell>
        </row>
        <row r="631">
          <cell r="E631" t="str">
            <v>823</v>
          </cell>
          <cell r="F631" t="str">
            <v>Pārtikas drošības valsts uzraudzība un kontrole</v>
          </cell>
          <cell r="G631">
            <v>3068902</v>
          </cell>
          <cell r="L631">
            <v>0.97</v>
          </cell>
        </row>
        <row r="632">
          <cell r="E632" t="str">
            <v>824</v>
          </cell>
          <cell r="F632" t="str">
            <v>Veterinārā valsts uzraudzība un kontrole</v>
          </cell>
          <cell r="G632">
            <v>1593891</v>
          </cell>
          <cell r="L632">
            <v>0.97</v>
          </cell>
        </row>
        <row r="633">
          <cell r="E633" t="str">
            <v>825</v>
          </cell>
          <cell r="F633" t="str">
            <v>Pārtikas un nepārtikas preču, veterinārā un fitosanitārā robežkontrole</v>
          </cell>
          <cell r="G633">
            <v>1026313</v>
          </cell>
          <cell r="L633">
            <v>0.97</v>
          </cell>
        </row>
        <row r="634">
          <cell r="E634" t="str">
            <v>826</v>
          </cell>
          <cell r="F634" t="str">
            <v>Vispārējā atbalsta funkcija, PVD darbības nodrošināšanai.</v>
          </cell>
          <cell r="G634">
            <v>765713</v>
          </cell>
          <cell r="L634">
            <v>0.91999999999999993</v>
          </cell>
        </row>
        <row r="635">
          <cell r="E635" t="str">
            <v>1000</v>
          </cell>
          <cell r="F635" t="str">
            <v>Vispārējā atbalsta funkcija, VTUA darbības nodrošināšanai.</v>
          </cell>
        </row>
        <row r="636">
          <cell r="E636" t="str">
            <v>828</v>
          </cell>
          <cell r="F636" t="str">
            <v>ES atbalsta administrēšana un uzraudzība</v>
          </cell>
          <cell r="G636">
            <v>8085650</v>
          </cell>
          <cell r="L636">
            <v>0.78499999999999992</v>
          </cell>
        </row>
        <row r="637">
          <cell r="E637" t="str">
            <v>829</v>
          </cell>
          <cell r="F637" t="str">
            <v>Valsts atbalsta administrēšana un uzraudzība</v>
          </cell>
          <cell r="L637">
            <v>0.91999999999999993</v>
          </cell>
        </row>
        <row r="638">
          <cell r="E638" t="str">
            <v>830</v>
          </cell>
          <cell r="F638" t="str">
            <v>Ganāmpulku, novietņu un dzīvnieku reģistrēšana, identifikācija, uzskaite, piena kvotu administrēšana, dzīvnieku produktivitātes pārraudzība un ciltsvērtības aprēķināšana, dzīvnieku veselības uzraudzība..</v>
          </cell>
          <cell r="G638">
            <v>753232</v>
          </cell>
          <cell r="L638">
            <v>0.91999999999999993</v>
          </cell>
        </row>
        <row r="639">
          <cell r="E639" t="str">
            <v>831</v>
          </cell>
          <cell r="F639" t="str">
            <v>Valsts lauksaimniecības tehniskās uzraudzības nodrošināšana.</v>
          </cell>
        </row>
        <row r="640">
          <cell r="E640" t="str">
            <v>832</v>
          </cell>
          <cell r="F640" t="str">
            <v>Lauksaimniecības produktu tirgus informācijas apkopošana un izvērtēšana (TICIS), Saimniecību uzskaites datu tīkls (SUDAT), Lauksaimniecības ekonomiskais kopaprēķins (LEK) (pakalpojumu sniegšana)</v>
          </cell>
          <cell r="G640">
            <v>340812</v>
          </cell>
          <cell r="L640">
            <v>0.90999999999999992</v>
          </cell>
        </row>
        <row r="641">
          <cell r="E641" t="str">
            <v>833</v>
          </cell>
          <cell r="F641" t="str">
            <v>Atbilstības novērtēšanas prasību izpilde attiecībā uz lauksaimniecībā, mežizstrādē, kokapstrādē izmntojamo tehniku (paklapojumu sniegšana).</v>
          </cell>
          <cell r="G641">
            <v>35798</v>
          </cell>
          <cell r="L641">
            <v>0.91999999999999993</v>
          </cell>
        </row>
        <row r="642">
          <cell r="E642" t="str">
            <v>998</v>
          </cell>
          <cell r="F642" t="str">
            <v>Vispārējā atbalsta funkcija, LAD darbības nodrošināšanai.</v>
          </cell>
          <cell r="G642">
            <v>509007</v>
          </cell>
          <cell r="L642">
            <v>0.91999999999999993</v>
          </cell>
        </row>
        <row r="643">
          <cell r="E643" t="str">
            <v>999</v>
          </cell>
          <cell r="F643" t="str">
            <v>Vispārējā atbalsta funkcija, LDC darbības nodrošināšanai.</v>
          </cell>
          <cell r="G643">
            <v>102700</v>
          </cell>
          <cell r="L643">
            <v>0.8</v>
          </cell>
        </row>
        <row r="645">
          <cell r="E645" t="str">
            <v>1003</v>
          </cell>
          <cell r="F645" t="str">
            <v>Meža īpašnieku apmācība</v>
          </cell>
        </row>
        <row r="646">
          <cell r="E646" t="str">
            <v>1004</v>
          </cell>
          <cell r="F646" t="str">
            <v>Vispārējā atbalsta funkcija, VMD darbības nodrošināšanai.</v>
          </cell>
          <cell r="L646">
            <v>0.91999999999999993</v>
          </cell>
        </row>
        <row r="647">
          <cell r="E647" t="str">
            <v>840</v>
          </cell>
          <cell r="F647" t="str">
            <v>Meža resursu valsts uzraudzība</v>
          </cell>
          <cell r="L647">
            <v>0.91999999999999993</v>
          </cell>
        </row>
        <row r="648">
          <cell r="D648" t="str">
            <v>Zivju izmantošanas regulēšana, atražošana un izpēte</v>
          </cell>
          <cell r="E648" t="str">
            <v>842</v>
          </cell>
          <cell r="F648" t="str">
            <v>Zivju resursu izpēte, izmantošanas regulēšana un atražošana</v>
          </cell>
          <cell r="G648">
            <v>713257</v>
          </cell>
          <cell r="L648">
            <v>0.97</v>
          </cell>
        </row>
        <row r="649">
          <cell r="D649" t="str">
            <v>Augu veselība un augu aprites uzraudzība</v>
          </cell>
          <cell r="E649" t="str">
            <v>1005</v>
          </cell>
          <cell r="F649" t="str">
            <v>Vispārējā atbalsta funkcija, VAAD darbības nodrošināšanai.</v>
          </cell>
          <cell r="G649">
            <v>105593</v>
          </cell>
          <cell r="L649">
            <v>0.91999999999999993</v>
          </cell>
        </row>
        <row r="650">
          <cell r="E650" t="str">
            <v>846</v>
          </cell>
          <cell r="F650" t="str">
            <v>Augu veselība un augu aprites uzraudzība</v>
          </cell>
          <cell r="G650">
            <v>2056263</v>
          </cell>
        </row>
        <row r="653">
          <cell r="E653" t="str">
            <v>858</v>
          </cell>
          <cell r="F653" t="str">
            <v>Valsts sociālās apdrošināšanas pensiju, pabalstu, atlīdzības un valsts sociālo pabalstu piešķiršana un izmaksu nodrošināšana</v>
          </cell>
          <cell r="L653">
            <v>0.995</v>
          </cell>
        </row>
        <row r="654">
          <cell r="E654" t="str">
            <v>859</v>
          </cell>
          <cell r="F654" t="str">
            <v>Valsts sociālās apdrošināšanas speciālo budžetu administrēšana</v>
          </cell>
          <cell r="L654">
            <v>0.995</v>
          </cell>
        </row>
        <row r="655">
          <cell r="E655" t="str">
            <v>860</v>
          </cell>
          <cell r="F655" t="str">
            <v>Valsts fondēto pensiju shēmas administrēšana</v>
          </cell>
          <cell r="L655">
            <v>0.995</v>
          </cell>
        </row>
        <row r="656">
          <cell r="E656" t="str">
            <v>861</v>
          </cell>
          <cell r="F656" t="str">
            <v>Valsts pensiju speciālajam budžetam nodoto valsts kapitāla daļu pārvaldīšana</v>
          </cell>
          <cell r="L656">
            <v>0.995</v>
          </cell>
        </row>
        <row r="657">
          <cell r="E657" t="str">
            <v>862</v>
          </cell>
          <cell r="F657" t="str">
            <v>Starptautiskās sadarbības sociālās drošības jomā nodrošināšana</v>
          </cell>
          <cell r="L657">
            <v>0.94500000000000006</v>
          </cell>
        </row>
        <row r="658">
          <cell r="E658" t="str">
            <v>863</v>
          </cell>
          <cell r="F658" t="str">
            <v>Vispārējās vadības funkcijas</v>
          </cell>
          <cell r="L658">
            <v>0.92999999999999994</v>
          </cell>
        </row>
        <row r="659">
          <cell r="E659" t="str">
            <v>864</v>
          </cell>
          <cell r="F659" t="str">
            <v>Vispārējās atbalsta funkcijas</v>
          </cell>
          <cell r="L659">
            <v>0.92999999999999994</v>
          </cell>
        </row>
        <row r="660">
          <cell r="E660" t="str">
            <v>401</v>
          </cell>
          <cell r="F660" t="str">
            <v>Bezdarbnieku un darba meklētāju reģistrācija un uzskaite, bezdarbnieku uzskaites un reģistrācijas vienotās informatīvās sistēmas uzturēšana un aktīvo nodarbinātības pasākumu un preventīvo bezdarba samazināšanas pasākumu organizēšana, statistikas analīze,</v>
          </cell>
          <cell r="G660">
            <v>3645986</v>
          </cell>
          <cell r="L660">
            <v>0.995</v>
          </cell>
        </row>
        <row r="661">
          <cell r="E661" t="str">
            <v>403</v>
          </cell>
          <cell r="F661" t="str">
            <v>Darba tirgus īstermiņa prognozēšana</v>
          </cell>
          <cell r="G661">
            <v>20750</v>
          </cell>
        </row>
        <row r="662">
          <cell r="E662" t="str">
            <v>404</v>
          </cell>
          <cell r="F662" t="str">
            <v>Darba izsaukumu ārzemniekiem (ko paredzēts nodarbināt Latvijā) apstiprināšana</v>
          </cell>
          <cell r="L662">
            <v>0.99</v>
          </cell>
        </row>
        <row r="663">
          <cell r="E663" t="str">
            <v>405</v>
          </cell>
          <cell r="F663" t="str">
            <v>Komersantu (kuri sniedz darbiekārtošanas pakalpojumus) licencēšana</v>
          </cell>
          <cell r="G663">
            <v>66153</v>
          </cell>
          <cell r="L663">
            <v>0.92999999999999994</v>
          </cell>
        </row>
        <row r="664">
          <cell r="E664" t="str">
            <v>406</v>
          </cell>
          <cell r="F664" t="str">
            <v>Latvijas dalības nodrošināšanas EURES tīklā (Eiropas Nodarbinātības dienestu tīkls)</v>
          </cell>
          <cell r="G664">
            <v>144462</v>
          </cell>
          <cell r="L664">
            <v>0.88500000000000001</v>
          </cell>
        </row>
        <row r="665">
          <cell r="E665" t="str">
            <v>407</v>
          </cell>
          <cell r="F665" t="str">
            <v>Vispārējās atbalsta funkcijas</v>
          </cell>
          <cell r="L665">
            <v>0.92999999999999994</v>
          </cell>
        </row>
        <row r="666">
          <cell r="E666" t="str">
            <v>417</v>
          </cell>
          <cell r="F666" t="str">
            <v>Darba tiesisko attiecību un darba aizsardzības normatīvo aktu prasību ievērošanas uzraudzība un kontrole, t.sk. nelegālās nodarbinātības samazināšanas politikas īstenošana, rakstveida iesniegumu izskatīšana, lēmuma pieņemšana par de minimis atbalsta snie</v>
          </cell>
          <cell r="G666">
            <v>1293507</v>
          </cell>
          <cell r="L666">
            <v>0.96499999999999997</v>
          </cell>
        </row>
        <row r="667">
          <cell r="E667" t="str">
            <v>422</v>
          </cell>
          <cell r="F667" t="str">
            <v>Eiropas Darba drošības un veselības aģentūras nacionālā kontaktpunkta darbības nodrošināšana</v>
          </cell>
          <cell r="G667">
            <v>8885</v>
          </cell>
          <cell r="L667">
            <v>0.79499999999999993</v>
          </cell>
        </row>
        <row r="668">
          <cell r="E668" t="str">
            <v>423</v>
          </cell>
          <cell r="F668" t="str">
            <v>Vispārējās atbalsta funkcijas</v>
          </cell>
          <cell r="G668">
            <v>91095</v>
          </cell>
        </row>
        <row r="670">
          <cell r="E670" t="str">
            <v>527</v>
          </cell>
          <cell r="F670" t="str">
            <v>Nodrošināt izgudrojumu, preču zīmju, dizainparaugu un pusvadītāju izstrādājumu topogrāfiju pieteikumu izskatīšanu vai ekspertīzi, izsniedzot patentus vai apliecības, kas attiecīgo rūpnieciskā īpašuma objektu aizsargā; oficiālo publikāciju, dažādu rūpniec</v>
          </cell>
          <cell r="L670">
            <v>0.96</v>
          </cell>
        </row>
        <row r="671">
          <cell r="E671" t="str">
            <v>528</v>
          </cell>
          <cell r="F671" t="str">
            <v>Veidot, uzturēt un saglabāt Latvijas Nacionālā bibliotēku krājuma sastāvdaļas - valsts patentu dokumentācijas krājumu un tehniskās informācijas krājumu.</v>
          </cell>
          <cell r="G671">
            <v>200872</v>
          </cell>
          <cell r="L671">
            <v>0.96</v>
          </cell>
        </row>
        <row r="672">
          <cell r="E672" t="str">
            <v>539</v>
          </cell>
          <cell r="F672" t="str">
            <v>Iestādes vadība</v>
          </cell>
          <cell r="L672">
            <v>0.88500000000000001</v>
          </cell>
        </row>
        <row r="673">
          <cell r="E673" t="str">
            <v>540</v>
          </cell>
          <cell r="F673" t="str">
            <v>Kriminālsoda - piespiedu darbs - izpildes organizēšana</v>
          </cell>
          <cell r="L673">
            <v>0.93500000000000005</v>
          </cell>
        </row>
        <row r="674">
          <cell r="E674" t="str">
            <v>541</v>
          </cell>
          <cell r="F674" t="str">
            <v>Audzinoša rakstura piespiedu līdzekļa - sabiedriskais darbs - izpildes organizēšana</v>
          </cell>
          <cell r="L674">
            <v>0.93500000000000005</v>
          </cell>
        </row>
        <row r="675">
          <cell r="E675" t="str">
            <v>542</v>
          </cell>
          <cell r="F675" t="str">
            <v>Personu, pret kurām izbeigts kriminālprocess, tās nosacīti atbrīvojot no kriminālatbildības, uzraudzība pārbaudes laikā</v>
          </cell>
          <cell r="L675">
            <v>0.93500000000000005</v>
          </cell>
        </row>
        <row r="676">
          <cell r="E676" t="str">
            <v>543</v>
          </cell>
          <cell r="F676" t="str">
            <v>Personu, kuras nosacīti notiesātas vai nosacīti pirms termiņa atbrīvotas no brīvības atņemšanas iestādēm, uzraudzība</v>
          </cell>
          <cell r="L676">
            <v>0.93500000000000005</v>
          </cell>
        </row>
        <row r="677">
          <cell r="E677" t="str">
            <v>545</v>
          </cell>
          <cell r="F677" t="str">
            <v>Probācijas programmu izstrāde un licencētu programmu īstenošana gan klientiem ieslodzījumā, gan klientiem sabiedrībā</v>
          </cell>
          <cell r="L677">
            <v>0.93500000000000005</v>
          </cell>
        </row>
        <row r="678">
          <cell r="E678" t="str">
            <v>546</v>
          </cell>
          <cell r="F678" t="str">
            <v>Izlīgumu kriminālprocesā organizēšana un vadīšana</v>
          </cell>
          <cell r="G678">
            <v>51465</v>
          </cell>
          <cell r="L678">
            <v>0.93500000000000005</v>
          </cell>
        </row>
        <row r="679">
          <cell r="E679" t="str">
            <v>547</v>
          </cell>
          <cell r="F679" t="str">
            <v>Izvērtēšanas ziņojuma par probācijas klientu sniegšana</v>
          </cell>
          <cell r="G679">
            <v>173134</v>
          </cell>
          <cell r="L679">
            <v>0.9</v>
          </cell>
        </row>
        <row r="680">
          <cell r="E680" t="str">
            <v>548</v>
          </cell>
          <cell r="F680" t="str">
            <v>Izvēlēties un ieteikt administratorus tiesai konkrētam tiesiskās aizsardzības procesam, fiziskās personas maksātnespējas procesam un juridiskās personas maksātnespējas procesam, nodrošinot nejaušības principa ievērošanu.</v>
          </cell>
          <cell r="G680">
            <v>47652</v>
          </cell>
          <cell r="L680">
            <v>0.88500000000000001</v>
          </cell>
        </row>
        <row r="681">
          <cell r="E681" t="str">
            <v>549</v>
          </cell>
          <cell r="F681" t="str">
            <v>Pārbaudīt administratora darbības likumību maksātnespējas procesā (fiziskās un juridiskās personas) un tiesiskās aizsardzības procesā</v>
          </cell>
          <cell r="L681">
            <v>0.88500000000000001</v>
          </cell>
        </row>
        <row r="682">
          <cell r="E682" t="str">
            <v>550</v>
          </cell>
          <cell r="F682" t="str">
            <v>Pārstāvēt valsts intereses maksātnespējas procesos</v>
          </cell>
          <cell r="L682">
            <v>0.92999999999999994</v>
          </cell>
        </row>
        <row r="683">
          <cell r="E683" t="str">
            <v>552</v>
          </cell>
          <cell r="F683" t="str">
            <v>Darbinieku prasījumu garantiju fonda administrēšana (cilvēku un administratīvie resursi))</v>
          </cell>
          <cell r="L683">
            <v>0.92999999999999994</v>
          </cell>
        </row>
        <row r="684">
          <cell r="E684" t="str">
            <v>553</v>
          </cell>
          <cell r="F684" t="str">
            <v>Maksātnespējas procesa administrācijas izmaksu segšana (cilvēku un administratīvie resursi)</v>
          </cell>
          <cell r="L684">
            <v>0.92999999999999994</v>
          </cell>
        </row>
        <row r="685">
          <cell r="E685" t="str">
            <v>556</v>
          </cell>
          <cell r="F685" t="str">
            <v>Cilvēkresursu nodrošinājuma tiesu sistēmā izpilde</v>
          </cell>
          <cell r="L685">
            <v>0.88500000000000001</v>
          </cell>
        </row>
        <row r="686">
          <cell r="E686" t="str">
            <v>557</v>
          </cell>
          <cell r="F686" t="str">
            <v>Rajonu (pilsētu) tiesu, administratīvās rajona tiesas, zemesgrāmatu nodaļu, apgabaltiesu un administratīvās apgabaltiesas darba nodrošināšana</v>
          </cell>
          <cell r="L686">
            <v>0.92999999999999994</v>
          </cell>
        </row>
        <row r="687">
          <cell r="E687" t="str">
            <v>558</v>
          </cell>
          <cell r="F687" t="str">
            <v>Valsts vienotās datorizētās zemesgrāmatas organizatoriskā un tehniskā uzturēšana</v>
          </cell>
        </row>
        <row r="688">
          <cell r="D688" t="str">
            <v>Uzturlīdzekļu garantiju fonda administrācija</v>
          </cell>
          <cell r="E688" t="str">
            <v>599</v>
          </cell>
          <cell r="F688" t="str">
            <v>Uzturlīdzekļu garantiju fonda administrēšana</v>
          </cell>
          <cell r="G688">
            <v>400157</v>
          </cell>
          <cell r="L688">
            <v>0.88500000000000001</v>
          </cell>
        </row>
        <row r="689">
          <cell r="D689" t="str">
            <v>Sabiedrības integrācijas fonda vadība</v>
          </cell>
          <cell r="E689" t="str">
            <v>602</v>
          </cell>
          <cell r="F689" t="str">
            <v>Sabiedrības integrācijas fonda administrācija</v>
          </cell>
          <cell r="G689">
            <v>429960</v>
          </cell>
        </row>
        <row r="690">
          <cell r="D690" t="str">
            <v>Valsts zemes dienests</v>
          </cell>
          <cell r="E690" t="str">
            <v>572</v>
          </cell>
          <cell r="F690" t="str">
            <v>Nekustamā īpašuma raksturojošo datu reģistru vešana</v>
          </cell>
          <cell r="L690">
            <v>0.96499999999999997</v>
          </cell>
        </row>
        <row r="691">
          <cell r="E691" t="str">
            <v>581</v>
          </cell>
          <cell r="F691" t="str">
            <v>Dalība zemes reformas īstenošanā</v>
          </cell>
        </row>
        <row r="693">
          <cell r="E693" t="str">
            <v>761</v>
          </cell>
          <cell r="F693" t="str">
            <v>Vispārējās atbalsta funkcijas - Latvijas vides aizsardzības fonda administrācijā</v>
          </cell>
          <cell r="G693">
            <v>27730</v>
          </cell>
          <cell r="L693">
            <v>0.56000000000000005</v>
          </cell>
        </row>
        <row r="694">
          <cell r="E694" t="str">
            <v>762</v>
          </cell>
          <cell r="F694" t="str">
            <v>Latvijas vides aizsardzības fonda pārvaldība vides projektu atbalsts</v>
          </cell>
          <cell r="G694">
            <v>107452</v>
          </cell>
          <cell r="L694">
            <v>0.56000000000000005</v>
          </cell>
        </row>
        <row r="695">
          <cell r="E695" t="str">
            <v>763</v>
          </cell>
          <cell r="F695" t="str">
            <v>Vides pārvaldības instrumenti - politikas īstenošana dabas resursu nodokļa administrēšanā</v>
          </cell>
          <cell r="G695">
            <v>38128</v>
          </cell>
        </row>
        <row r="696">
          <cell r="E696" t="str">
            <v>777</v>
          </cell>
          <cell r="F696" t="str">
            <v>Vispārējās atbalsta funkcijas - Valsts vides dienestā</v>
          </cell>
          <cell r="G696">
            <v>456351</v>
          </cell>
        </row>
        <row r="697">
          <cell r="E697" t="str">
            <v>778</v>
          </cell>
          <cell r="F697" t="str">
            <v>Gaisa aizsardzība - politikas īstenošana (kontroles pasākumi)</v>
          </cell>
          <cell r="G697">
            <v>159723</v>
          </cell>
        </row>
        <row r="698">
          <cell r="E698" t="str">
            <v>779</v>
          </cell>
          <cell r="F698" t="str">
            <v>Ūdens aizsardzība - politikas īstenošana (kontroles pasākumi)</v>
          </cell>
          <cell r="G698">
            <v>159723</v>
          </cell>
        </row>
        <row r="699">
          <cell r="E699" t="str">
            <v>780</v>
          </cell>
          <cell r="F699" t="str">
            <v>Atkritumu apsaimniekošana - politikas īstenošana (kontroles pasākumi)</v>
          </cell>
          <cell r="G699">
            <v>296628</v>
          </cell>
        </row>
        <row r="700">
          <cell r="E700" t="str">
            <v>781</v>
          </cell>
          <cell r="F700" t="str">
            <v>Ķīmisko vielu pārvaldība - politikas īstenošana (kontroles pasākumi)</v>
          </cell>
          <cell r="G700">
            <v>114088</v>
          </cell>
        </row>
        <row r="701">
          <cell r="E701" t="str">
            <v>782</v>
          </cell>
          <cell r="F701" t="str">
            <v>Piesārņojuma samazināšana - politikas īstenošana (kontroles pasākumi)</v>
          </cell>
          <cell r="G701">
            <v>182540</v>
          </cell>
        </row>
        <row r="702">
          <cell r="E702" t="str">
            <v>783</v>
          </cell>
          <cell r="F702" t="str">
            <v>Zemes dzīļu aizsardzība - politikas īstenošana (kontroles pasākumi)</v>
          </cell>
          <cell r="G702">
            <v>136905</v>
          </cell>
        </row>
        <row r="703">
          <cell r="E703" t="str">
            <v>784</v>
          </cell>
          <cell r="F703" t="str">
            <v>Sugu un biotopu aizsardzība - politikas īstenošana veicot kontroles un uzraudzības pasākumus</v>
          </cell>
          <cell r="G703">
            <v>319446</v>
          </cell>
        </row>
        <row r="704">
          <cell r="E704" t="str">
            <v>785</v>
          </cell>
          <cell r="F704" t="str">
            <v>Vides informācijas sagatavošana, izplatīšana un sabiedrības izpratnes palielināšana par vides jautājumiem</v>
          </cell>
          <cell r="G704">
            <v>68453</v>
          </cell>
        </row>
        <row r="705">
          <cell r="E705" t="str">
            <v>786</v>
          </cell>
          <cell r="F705" t="str">
            <v>Ietekmes uz vidi novērtēšana - politikas īstenošana veicot sākotnējo ietekmes uz vidi novērtējumu</v>
          </cell>
          <cell r="G705">
            <v>136905</v>
          </cell>
        </row>
        <row r="706">
          <cell r="E706" t="str">
            <v>812</v>
          </cell>
          <cell r="F706" t="str">
            <v>Radioaktīvo vielu droša apsaimniekošana un uzraudzība</v>
          </cell>
          <cell r="G706">
            <v>114088</v>
          </cell>
        </row>
        <row r="707">
          <cell r="E707" t="str">
            <v>787</v>
          </cell>
          <cell r="F707" t="str">
            <v>Vispārējās atbalsta funkcijas - Vides pārraudzības valsts birojā</v>
          </cell>
          <cell r="G707">
            <v>18448</v>
          </cell>
          <cell r="L707">
            <v>0.92500000000000004</v>
          </cell>
        </row>
        <row r="708">
          <cell r="E708" t="str">
            <v>788</v>
          </cell>
          <cell r="F708" t="str">
            <v>Ietekmes uz vidi novērtēšana - politikas īstenošana</v>
          </cell>
          <cell r="G708">
            <v>74598</v>
          </cell>
          <cell r="L708">
            <v>0.90999999999999992</v>
          </cell>
        </row>
        <row r="709">
          <cell r="E709" t="str">
            <v>789</v>
          </cell>
          <cell r="F709" t="str">
            <v>Atkritumu apsaimniekošana - politikas īstenošana iepakojuma apsaimniekošanā</v>
          </cell>
          <cell r="G709">
            <v>9694</v>
          </cell>
          <cell r="L709">
            <v>0.90999999999999992</v>
          </cell>
        </row>
        <row r="710">
          <cell r="E710" t="str">
            <v>790</v>
          </cell>
          <cell r="F710" t="str">
            <v>Piesārņojuma samazināšana - politikas īstenošana integrētai piesārņojuma novēršanai un kontrolei</v>
          </cell>
          <cell r="G710">
            <v>21908</v>
          </cell>
          <cell r="L710">
            <v>0.90999999999999992</v>
          </cell>
        </row>
        <row r="711">
          <cell r="E711" t="str">
            <v>791</v>
          </cell>
          <cell r="F711" t="str">
            <v>Rūpniecisko avāriju risku mazināšana - politikas īstenošana</v>
          </cell>
          <cell r="G711">
            <v>27998</v>
          </cell>
          <cell r="L711">
            <v>0.90999999999999992</v>
          </cell>
        </row>
        <row r="712">
          <cell r="E712" t="str">
            <v>792</v>
          </cell>
          <cell r="F712" t="str">
            <v>Apstrīdēto administratīvo aktu vides aizsardzības jomā un sabiedrības līdzdalības tiesību vai tiesību uz vides informāciju pārkāpumu izskatīšanas nodrošināšana; vides informācijas sagatavošana, izplatīšana un sabiedrības izpratnes palielināšana par vides</v>
          </cell>
          <cell r="G712">
            <v>32667</v>
          </cell>
          <cell r="L712">
            <v>0.90999999999999992</v>
          </cell>
        </row>
        <row r="713">
          <cell r="E713" t="str">
            <v>793</v>
          </cell>
          <cell r="F713" t="str">
            <v>Vides pārvaldības instrumenti - politikas īstenošana ekomarķējuma un vides vadības un audita sistēmas jomā</v>
          </cell>
          <cell r="G713">
            <v>12675</v>
          </cell>
          <cell r="L713">
            <v>0.875</v>
          </cell>
        </row>
        <row r="714">
          <cell r="E714" t="str">
            <v>754</v>
          </cell>
          <cell r="F714" t="str">
            <v>Vides ministrijas valdījumā esošā valsts nekustamā īpašuma apsaimniekošana</v>
          </cell>
          <cell r="G714">
            <v>175069</v>
          </cell>
          <cell r="L714">
            <v>0.66500000000000004</v>
          </cell>
        </row>
        <row r="715">
          <cell r="E715" t="str">
            <v>794</v>
          </cell>
          <cell r="F715" t="str">
            <v>Vispārējās atbalsta funkcijas - Dabas aizsardzības pārvaldē</v>
          </cell>
          <cell r="G715">
            <v>164128</v>
          </cell>
          <cell r="L715">
            <v>0.89</v>
          </cell>
        </row>
        <row r="716">
          <cell r="E716" t="str">
            <v>795</v>
          </cell>
          <cell r="F716" t="str">
            <v>Īpaši aizsargājamo dabas teritoriju aizsardzība un apsaimniekošana - politikas īstenošana</v>
          </cell>
          <cell r="G716">
            <v>612742</v>
          </cell>
          <cell r="L716">
            <v>0.84000000000000008</v>
          </cell>
        </row>
        <row r="717">
          <cell r="E717" t="str">
            <v>796</v>
          </cell>
          <cell r="F717" t="str">
            <v>Sugu un biotopu aizsardzība - politikas īstenošana</v>
          </cell>
          <cell r="G717">
            <v>295430</v>
          </cell>
          <cell r="L717">
            <v>0.84000000000000008</v>
          </cell>
        </row>
        <row r="718">
          <cell r="E718" t="str">
            <v>797</v>
          </cell>
          <cell r="F718" t="str">
            <v>Vides informācijas par bioloģiskās daudzveidības un ainavu aizsardzību sagatavošana, izplatīšana un sabiedrības izpratnes palielināšana</v>
          </cell>
          <cell r="G718">
            <v>229779</v>
          </cell>
        </row>
        <row r="720">
          <cell r="E720" t="str">
            <v>628</v>
          </cell>
          <cell r="F720" t="str">
            <v>Veikt infekcijas slimību epidemioloģisko uzraudzību, reģistrāciju, izmeklēšanu, profilakses un izplatības ierobežošanas pasākumus. Piedalīties ārkārtas situāciju pārvaldīšanā un epidēmijas (pandēmijas) draudu novēršanā</v>
          </cell>
          <cell r="G720">
            <v>615328</v>
          </cell>
          <cell r="L720">
            <v>0.95</v>
          </cell>
        </row>
        <row r="721">
          <cell r="E721" t="str">
            <v>629</v>
          </cell>
          <cell r="F721" t="str">
            <v>Nodrošināt infekcijas slimību epidemioloģisko uzraudzību, statistikas datu apkopošanu par infekcijas slimībām, veikt epidemioloģisko datu analīzi, organizēt infekcijas slīmību profilakses un izplatības ierobežošanas pasākumus, plānot, koordinēt un kontro</v>
          </cell>
          <cell r="G721">
            <v>25500</v>
          </cell>
          <cell r="L721">
            <v>0.95</v>
          </cell>
        </row>
        <row r="722">
          <cell r="E722" t="str">
            <v>630</v>
          </cell>
          <cell r="F722" t="str">
            <v>Veikt Eiropas Savienības infekcijas slimību agrīnās brīdināšanas un reaģēšanas sistēmas darbības uzturēšanu un koordinēšanu valstī</v>
          </cell>
          <cell r="G722">
            <v>8900</v>
          </cell>
          <cell r="L722">
            <v>0.875</v>
          </cell>
        </row>
        <row r="723">
          <cell r="D723" t="str">
            <v>Tiesu medicīniskā ekspertīze</v>
          </cell>
          <cell r="E723" t="str">
            <v>685</v>
          </cell>
          <cell r="F723" t="str">
            <v>Veikt tiesu medicīniskās ekspertīzes vardarbībā cietušām fiziskām personām, kuru dzīvībai un veselībai nodarīts kaitējums, vardarbīgā vai pēkšņā nāvē mirušām personām, kā arī lietisko pierādījumu ekspertīzes</v>
          </cell>
          <cell r="G723">
            <v>1606443</v>
          </cell>
        </row>
        <row r="724">
          <cell r="E724" t="str">
            <v>682</v>
          </cell>
          <cell r="F724" t="str">
            <v>Slēgt līgumus ar ārstniecības iestādēm par valsts apmaksāto veselības aprūpes pakalpojumu sniegšanu</v>
          </cell>
          <cell r="G724">
            <v>2057014</v>
          </cell>
          <cell r="L724">
            <v>0.95</v>
          </cell>
        </row>
        <row r="725">
          <cell r="E725" t="str">
            <v>706</v>
          </cell>
          <cell r="F725" t="str">
            <v>Veidot, uzturēt un papildināt veselības aprūpes pakalpojumu saņēmēju reģistru un vadības informācijas sistēmu, kas nodrošina veselības aprūpes norēķinus</v>
          </cell>
          <cell r="G725">
            <v>441743</v>
          </cell>
          <cell r="L725">
            <v>0.90999999999999992</v>
          </cell>
        </row>
        <row r="726">
          <cell r="E726" t="str">
            <v>650</v>
          </cell>
          <cell r="F726" t="str">
            <v>Veikt iedzīvotāju veselību ietekmējošo faktoru uzraudzību (t.sk., dzeramā ūdens, peldūdeņu, trokšņa, vibrācijas kontroli)</v>
          </cell>
          <cell r="L726">
            <v>0.89999999999999991</v>
          </cell>
        </row>
        <row r="727">
          <cell r="E727" t="str">
            <v>672</v>
          </cell>
          <cell r="F727" t="str">
            <v>Veikt kontroli paaugstināta riska objektos (ārstniecības iestādēs, izglītības iestādēs, frizētavās, pirtīs, peldbaseinos u.c.)</v>
          </cell>
          <cell r="G727">
            <v>386893</v>
          </cell>
          <cell r="L727">
            <v>0.89999999999999991</v>
          </cell>
        </row>
        <row r="728">
          <cell r="E728" t="str">
            <v>673</v>
          </cell>
          <cell r="F728" t="str">
            <v>Veikt ķīmisko vielu un maisījumu, kosmētikas līdzekļu kontroli</v>
          </cell>
          <cell r="G728">
            <v>215493</v>
          </cell>
          <cell r="L728">
            <v>0.89999999999999991</v>
          </cell>
        </row>
        <row r="729">
          <cell r="E729" t="str">
            <v>675</v>
          </cell>
          <cell r="F729" t="str">
            <v>Uzraudzīt un kontrolēt ārstniecības iestādēm saistošo normatīvo aktu izpildi</v>
          </cell>
          <cell r="G729">
            <v>337505</v>
          </cell>
          <cell r="L729">
            <v>0.89999999999999991</v>
          </cell>
        </row>
        <row r="730">
          <cell r="E730" t="str">
            <v>676</v>
          </cell>
          <cell r="F730" t="str">
            <v>Veselības aprūpes kvalitātes un darbspējas ekspertīzes kontrole (gadījumu ekspertīze)</v>
          </cell>
          <cell r="G730">
            <v>486045</v>
          </cell>
          <cell r="L730">
            <v>0.89999999999999991</v>
          </cell>
        </row>
        <row r="731">
          <cell r="E731" t="str">
            <v>678</v>
          </cell>
          <cell r="F731" t="str">
            <v>Veikt farmaceitiskās darbības uzņēmumu un zāļu aprites kontroli</v>
          </cell>
          <cell r="G731">
            <v>148573</v>
          </cell>
          <cell r="L731">
            <v>0.91999999999999993</v>
          </cell>
        </row>
        <row r="732">
          <cell r="E732" t="str">
            <v>702</v>
          </cell>
          <cell r="F732" t="str">
            <v>Veikt kontroli medicīnisko ierīču izplatīšanā un ekspluatācijā</v>
          </cell>
          <cell r="G732">
            <v>65112</v>
          </cell>
          <cell r="L732">
            <v>0.90999999999999992</v>
          </cell>
        </row>
        <row r="733">
          <cell r="E733" t="str">
            <v>704</v>
          </cell>
          <cell r="F733" t="str">
            <v>Veikt veselības aprūpes pakalpojumu pieejamības un valsts budžeta līdzekļu izlietojuma kontroli</v>
          </cell>
          <cell r="G733">
            <v>239486</v>
          </cell>
          <cell r="L733">
            <v>0.90999999999999992</v>
          </cell>
        </row>
        <row r="734">
          <cell r="E734" t="str">
            <v>705</v>
          </cell>
          <cell r="F734" t="str">
            <v>Uzturēt Ārstniecības personu un ārstniecības iestāžu reģistru</v>
          </cell>
          <cell r="G734">
            <v>58143</v>
          </cell>
          <cell r="L734">
            <v>0.90999999999999992</v>
          </cell>
        </row>
        <row r="735">
          <cell r="D735" t="str">
            <v>Pacientu tiesību aizsardzība un agrīna profilakse</v>
          </cell>
          <cell r="E735" t="str">
            <v>640</v>
          </cell>
          <cell r="F735" t="str">
            <v>Veikt agrīno infekciozo un neinfekciozo slimību profilaksi, nodrošināt Sirds veselības kabinetu darbību reģionos</v>
          </cell>
          <cell r="G735">
            <v>391029</v>
          </cell>
          <cell r="L735">
            <v>0.97499999999999998</v>
          </cell>
        </row>
        <row r="736">
          <cell r="E736" t="str">
            <v>632</v>
          </cell>
          <cell r="F736" t="str">
            <v>Veikt sabiedrības veselības monitoringu apzinot galvenos riska faktorus, kas apdraud cilvēku veselību (vardarbība, traumatisms, sirds slimības, onkoloģiskās saslimšanas u.c.)</v>
          </cell>
          <cell r="G736">
            <v>47634</v>
          </cell>
          <cell r="L736">
            <v>0.89999999999999991</v>
          </cell>
        </row>
        <row r="737">
          <cell r="E737" t="str">
            <v>641</v>
          </cell>
          <cell r="F737" t="str">
            <v>Veikt Eiropas Narkotiku un narkomānijas uzraudzības centra nacionālā koordinācijas punkta un nacionālā references centra funkcijas atbilstoši Eiropas parlamenta un Padomes 2006.gada 12.decembra Regulai Nr.1920/2006, nodrošināt agrīno brīdināšanas sistēmu</v>
          </cell>
          <cell r="L737">
            <v>0.85</v>
          </cell>
        </row>
        <row r="738">
          <cell r="E738" t="str">
            <v>690</v>
          </cell>
          <cell r="F738" t="str">
            <v>Novērtēt ārstniecībā lietojamo zāļu, medicīnisko ierīču un medicīnisko tehnoloģiju izmaksu efektivitāti, veidot un uzturēt no valsts budžeta līdzekļiem apmaksājamo ārstniecībā lietojamo zāļu un medicīnisko ierīču sarakstus</v>
          </cell>
          <cell r="G738">
            <v>412542</v>
          </cell>
          <cell r="L738">
            <v>0.90999999999999992</v>
          </cell>
        </row>
        <row r="739">
          <cell r="E739" t="str">
            <v>707</v>
          </cell>
          <cell r="F739" t="str">
            <v>Iegūt, apkopot, apstrādāt un analizēt sabiedrības veselības un veselības aprūpes statistikas informāciju</v>
          </cell>
          <cell r="G739">
            <v>333245</v>
          </cell>
          <cell r="L739">
            <v>0.90999999999999992</v>
          </cell>
        </row>
        <row r="740">
          <cell r="E740" t="str">
            <v>994</v>
          </cell>
          <cell r="F740" t="str">
            <v>Izstrādāt priekšlikumus un finanšu aprēķinus jaunu no valsts budžeta apmaksājamu veselības aprūpes pakalpojumu ieviešanai, izstrādāt priekšlikumus par veselības aprūpei piešķirtā finansējuma efektīvu izmantošanu, kā arī izstrādāt veselības aprūpes pakalp</v>
          </cell>
          <cell r="G740">
            <v>174610</v>
          </cell>
          <cell r="L740">
            <v>0.90999999999999992</v>
          </cell>
        </row>
        <row r="741">
          <cell r="E741" t="str">
            <v>686</v>
          </cell>
          <cell r="F741" t="str">
            <v>Novērtēt un reģistrēt zāles un veterinārās zāles, novērtēt farmaceitiskās darbības uzņēmumu vai veterinārfarmaceitiskās darbības uzņēmumu atbilstību un izsniegt speciālās atļaujas (licences) farmaceitiskajai vai veterinārfarmaceitiskajai darbībai, kontro</v>
          </cell>
          <cell r="G741">
            <v>2905245</v>
          </cell>
        </row>
        <row r="742">
          <cell r="E742" t="str">
            <v>687</v>
          </cell>
          <cell r="F742" t="str">
            <v>Uzraudzīt un koordinēt farmācijas jomas reģistru, sarakstu veidošanu un uzturēšanu, kā arī koordinēt zāļu patēriņa statistikas veidošanu un analīzi</v>
          </cell>
          <cell r="G742">
            <v>371569</v>
          </cell>
        </row>
        <row r="743">
          <cell r="E743" t="str">
            <v>694</v>
          </cell>
          <cell r="F743" t="str">
            <v>Prognozēt un veicināt farmaceitiskās aprūpes pieejamību un farmaceitiskās darbības uzņēmumu racionālu attīstību</v>
          </cell>
          <cell r="G743">
            <v>393922</v>
          </cell>
        </row>
        <row r="744">
          <cell r="E744" t="str">
            <v>698</v>
          </cell>
          <cell r="F744" t="str">
            <v>Veidot un uzturēt zāļu un veterināro zāļu, medicīnas ierīču lietošanas izraisīto blakusparādību uzraudzības sistēmu</v>
          </cell>
          <cell r="G744">
            <v>165453</v>
          </cell>
        </row>
        <row r="745">
          <cell r="E745" t="str">
            <v>700</v>
          </cell>
          <cell r="F745" t="str">
            <v>Izvērtēt zāļu lietošanas risku, saskaņot zāļu lietošanas riska mazināšanas pasākumus</v>
          </cell>
          <cell r="G745">
            <v>133288</v>
          </cell>
        </row>
        <row r="747">
          <cell r="E747" t="str">
            <v>1079</v>
          </cell>
          <cell r="F747" t="str">
            <v>Vispārējā atbalsta funkcija</v>
          </cell>
          <cell r="G747">
            <v>166340</v>
          </cell>
          <cell r="L747">
            <v>0.91999999999999993</v>
          </cell>
        </row>
        <row r="748">
          <cell r="E748" t="str">
            <v>1169</v>
          </cell>
          <cell r="F748" t="str">
            <v>VASAB sekretariāta darbības nodrošināšana (Latvijas līdzfinansējuma daļa)</v>
          </cell>
          <cell r="G748">
            <v>21100</v>
          </cell>
          <cell r="L748">
            <v>0.94500000000000006</v>
          </cell>
        </row>
        <row r="749">
          <cell r="E749" t="str">
            <v>446</v>
          </cell>
          <cell r="F749" t="str">
            <v>ES fondu ieviešana, kontrole, atbalsts un uzraudzība</v>
          </cell>
          <cell r="G749">
            <v>263429</v>
          </cell>
          <cell r="L749">
            <v>0.94</v>
          </cell>
        </row>
        <row r="750">
          <cell r="E750" t="str">
            <v>447</v>
          </cell>
          <cell r="F750" t="str">
            <v>ES fondu 3.mērķa "Eiropas teritoriālā sadarbība" programmu ieviešana, kontrole, atbalsts, uzraudzība un nacionālās atbildīgās iestādes funkciju nodrošināšana, t.sk. -pirmā līmeņa finanšu kontroles funkcijas-uzņemošās institūcijas funkcijas atbilstoši nos</v>
          </cell>
          <cell r="G750">
            <v>167868</v>
          </cell>
          <cell r="L750">
            <v>0.94</v>
          </cell>
        </row>
        <row r="751">
          <cell r="E751" t="str">
            <v>448</v>
          </cell>
          <cell r="F751" t="str">
            <v>Reģionālās politikas izstrāde, ieviešana un uzraudzība (analītiskās un pētnieciskās darbības nodrošināšana un koordinēšana saistībā ar teritoriālās attīstības procesiem valstī)</v>
          </cell>
          <cell r="G751">
            <v>76292</v>
          </cell>
          <cell r="L751">
            <v>0.81</v>
          </cell>
        </row>
        <row r="752">
          <cell r="E752" t="str">
            <v>449</v>
          </cell>
          <cell r="F752" t="str">
            <v>Pašvaldību attīstības atbalsta instrumentu ieviešana un uzraudzība/ES fondu un citu ārvalstu atbalsta instrumentu ieviešana, kontrole, atbalsts un uzraudzība</v>
          </cell>
          <cell r="G752">
            <v>98361</v>
          </cell>
          <cell r="L752">
            <v>0.94</v>
          </cell>
        </row>
        <row r="753">
          <cell r="E753" t="str">
            <v>470</v>
          </cell>
          <cell r="F753" t="str">
            <v>Valsts un pašvaldību e-pakalpojumu attīstība un darbības nodrošināšana, tai skaitā e:iepirkuma nodrošināšana, www.latvija.lv, publisko pakalpojumu elektroniskais katalogs, u.c</v>
          </cell>
          <cell r="G753">
            <v>340855</v>
          </cell>
        </row>
        <row r="756">
          <cell r="C756" t="str">
            <v>Korupcijas novēršanas un apkarošanas birojs</v>
          </cell>
          <cell r="D756" t="str">
            <v>Operatīvās darbības materiāltehniskā nodrošināšana</v>
          </cell>
          <cell r="E756" t="str">
            <v>1181</v>
          </cell>
          <cell r="F756" t="str">
            <v>Operatīvās darbības materiāltehniskā nodrošināšana</v>
          </cell>
        </row>
        <row r="757">
          <cell r="C757" t="str">
            <v>Aizsardzības ministrija</v>
          </cell>
          <cell r="D757" t="str">
            <v>NATO investīciju projekti</v>
          </cell>
          <cell r="E757" t="str">
            <v>41</v>
          </cell>
          <cell r="F757" t="str">
            <v>Starptautiskā sadarbība NATO un ES ietvaros (NATO un ES līdzfinansēto projektu realizācija)</v>
          </cell>
        </row>
        <row r="758">
          <cell r="D758" t="str">
            <v>Latvijas pārstāvju ceļa izdevumu kompensācija dodoties uz Eiropas Savienības Padomes darba grupu sanāksmēm un Padomes sanāksmēm</v>
          </cell>
          <cell r="E758" t="str">
            <v>1145</v>
          </cell>
          <cell r="F758" t="str">
            <v>Latvijas pārstāvju ceļa izdevumu kompensācija, dodoties uz Padomes darba grupu un komiteju, kā arī Ministru padomes un Eiropadomes sanāksmēm.</v>
          </cell>
          <cell r="G758">
            <v>650000</v>
          </cell>
        </row>
        <row r="759">
          <cell r="D759" t="str">
            <v>Latvijas valdības un Eiropas Komisijas Vadības partnerība par Eiropas Savienības komunikāciju darbībām</v>
          </cell>
          <cell r="E759" t="str">
            <v>1146</v>
          </cell>
          <cell r="F759" t="str">
            <v>Latvijas valdības vadības partnerība ar Eiropas Komisiju par komunikācijas aktivitātēm ES jautājumos.</v>
          </cell>
          <cell r="G759">
            <v>140560</v>
          </cell>
        </row>
        <row r="760">
          <cell r="D760" t="str">
            <v>Eiropas Ekonomikas zonas finanšu instrumenta un Norvēģijas valdības divpusējā finanšu instrumenta projekts</v>
          </cell>
          <cell r="E760" t="str">
            <v>1147</v>
          </cell>
          <cell r="F760" t="str">
            <v>Latvijas Republikas diplomātisko un konsulāro pārstāvniecību vīzu nodaļu informācijas tehnoloģiju stiprināšana, uzlabojot SIS II ieviešanu.</v>
          </cell>
        </row>
        <row r="761">
          <cell r="D761" t="str">
            <v>Eiropas komunikāciju tīklu projekti</v>
          </cell>
          <cell r="E761" t="str">
            <v>904</v>
          </cell>
          <cell r="F761" t="str">
            <v>TEN-E projekta īstenošana pazemes gāzes krātuvju potenciāla izpētei Latvijā</v>
          </cell>
        </row>
        <row r="762">
          <cell r="D762" t="str">
            <v>Eiropas Kopienas iniciatīvas projekti</v>
          </cell>
          <cell r="E762" t="str">
            <v>867.8</v>
          </cell>
          <cell r="F762" t="str">
            <v>Grantu shēmas projektu īstenošanai (Centrālā statistikas pārvalde)</v>
          </cell>
          <cell r="G762">
            <v>1618078</v>
          </cell>
        </row>
        <row r="763">
          <cell r="E763" t="str">
            <v>870.1</v>
          </cell>
          <cell r="F763" t="str">
            <v>Vienotā Eiropas biznesa atbalsta tīkla (Enterprise Europe Network - EEN) Latvijā darbības nodrošināšana</v>
          </cell>
        </row>
        <row r="764">
          <cell r="E764" t="str">
            <v>880.2</v>
          </cell>
          <cell r="F764" t="str">
            <v>Parrobežu sūdzību izskatīšana ES ietvaros</v>
          </cell>
        </row>
        <row r="765">
          <cell r="E765" t="str">
            <v>906.1</v>
          </cell>
          <cell r="F765" t="str">
            <v>Līdzdarbība ES enerģētikas politikas īstenošanā.</v>
          </cell>
        </row>
        <row r="766">
          <cell r="E766" t="str">
            <v>907.2</v>
          </cell>
          <cell r="F766" t="str">
            <v>ES programmas Leonardo da Vinci inovāciju pārneses projekts "Kvalitātes paaugstināšana tūrismā"</v>
          </cell>
        </row>
        <row r="767">
          <cell r="D767" t="str">
            <v>3.mērķa "Eiropas teritoriālā sadarbība" pārrobežu sadarbības projekti</v>
          </cell>
          <cell r="E767" t="str">
            <v>870.2</v>
          </cell>
          <cell r="F767" t="str">
            <v>Sadarbības veicināšana inovācijas jomā ES Baltijas jūras stratēģijas ietvaros</v>
          </cell>
        </row>
        <row r="768">
          <cell r="E768" t="str">
            <v>907.3</v>
          </cell>
          <cell r="F768" t="str">
            <v>Baltijas jūras reģiona transnacionālās sadarbības programmas projekts "AGORA 2.0"</v>
          </cell>
        </row>
        <row r="769">
          <cell r="D769" t="str">
            <v>Eiropas Ekonomikas zonas finanšu instrumenta un Norvēģijas valdības divpusējā finanšu instrumenta finansētie projekti</v>
          </cell>
          <cell r="E769" t="str">
            <v>890</v>
          </cell>
          <cell r="F769" t="str">
            <v>Norvēģijas valdības divpusējā finanšu instrumenta programmas „Valsts un privātās partnerības attīstības veicināšana Latvijā” īstenošana</v>
          </cell>
        </row>
        <row r="770">
          <cell r="D770" t="str">
            <v>Atmaksa valsts pamatbudžetā par ERAF, ESF, KF finansējumu (2007-2013)</v>
          </cell>
          <cell r="E770" t="str">
            <v>91</v>
          </cell>
          <cell r="F770" t="str">
            <v>Valsts budžeta institūciju īstenoto ERAF, ESF, KF projektu uzraudzība un atmaksu veikšana valsts pamatbudžetā par ERAF, ESF, KF finansējumu (2007-2013)</v>
          </cell>
        </row>
        <row r="771">
          <cell r="D771" t="str">
            <v>Atmaksas valsts pamatbudžetā par Eiropas Ekonomikas zonas finanšu instrumenta un Norvēģijas valdības divpusējā finanšu instrumenta finansējumu</v>
          </cell>
          <cell r="E771" t="str">
            <v>86</v>
          </cell>
          <cell r="F771" t="str">
            <v>Valsts budžeta institūciju īstenoto ERAF, ESF, KF projektu uzraudzība un atmaksu veikšana valsts pamatbudžetā par ERAF, ESF, KF finansējumu (2007-2013).</v>
          </cell>
        </row>
        <row r="772">
          <cell r="D772" t="str">
            <v>Eiropas Ekonomikas zonas finanšu instrumenta un Norvēģijas valdības divpusējā finanšu instrumenta finansējums projektu īstenotājiem</v>
          </cell>
          <cell r="E772" t="str">
            <v>85</v>
          </cell>
          <cell r="F772" t="str">
            <v>Eiropas Ekonomikas zonas finanšu instrumenta un Norvēģijas valdības divpusējā finanšu instrumenta finansēto projektu uzraudzība un Eiropas Ekonomikas zonas finanšu instrumenta un Norvēģijas valdības divpusējā finanšu instrumenta finansējuma atmaksāšana p</v>
          </cell>
        </row>
        <row r="773">
          <cell r="D773" t="str">
            <v>Atmaksas valsts pamatbudžetā par Latvijas un Šveices sadarbības programmas finansējumu (2007-2013)</v>
          </cell>
          <cell r="E773" t="str">
            <v>97</v>
          </cell>
          <cell r="F773" t="str">
            <v>Valsts budžeta finansēto institūciju īstenoto Latvijas - Šveices sadarbības programmas projektu uzraudzība un atmaksu veikšana valsts pamatbudžetā par Latvijas un Šveices sadarbības programmas finansējumu (2007-2013)</v>
          </cell>
        </row>
        <row r="774">
          <cell r="D774" t="str">
            <v>Latvijas un Šveices sadarbības programmas finansējums (2007-2013) projekta partneriem</v>
          </cell>
          <cell r="E774" t="str">
            <v>95</v>
          </cell>
          <cell r="F774" t="str">
            <v>Latvijas- Šveices sadarbības programmas projektu uzraudzība un Latvijas -Šveices sadarbības programmas finansējuma atmaksāšana par projektu īstenošanu.</v>
          </cell>
        </row>
        <row r="775">
          <cell r="D775" t="str">
            <v>Japan Tobacco International piešķirtais finansējums Valsts ieņēmumu dienestam (2008-2022)</v>
          </cell>
          <cell r="E775" t="str">
            <v>1155</v>
          </cell>
          <cell r="F775" t="str">
            <v>Japan Tobacco International piešķirtais finansējums Valsts ieņēmumu dienestam (2008-1011)</v>
          </cell>
          <cell r="G775">
            <v>140561</v>
          </cell>
        </row>
        <row r="776">
          <cell r="D776" t="str">
            <v>Pamatprogrammas "Drošība un brīvību garantēšana" projektu un pasākumu īstenošana (2007-2013)</v>
          </cell>
          <cell r="E776" t="str">
            <v>1050</v>
          </cell>
          <cell r="F776" t="str">
            <v>Iekšlietu ministrijas Informācijas centra (IeM IC) funkciju nodrošināšana (ES politikas instrumnetu finansētie projekti)</v>
          </cell>
        </row>
        <row r="777">
          <cell r="E777" t="str">
            <v>1057</v>
          </cell>
          <cell r="F777" t="str">
            <v>Valsts policijas funkciju nodrošināšana (ES politikas instrumentu finansētie projekti)</v>
          </cell>
        </row>
        <row r="778">
          <cell r="D778" t="str">
            <v>Vispārējās programmas "Pamattiesības un tiesiskums" projektu un pasākumu īstenošana (2007-2013)</v>
          </cell>
          <cell r="E778" t="str">
            <v>1051</v>
          </cell>
          <cell r="F778" t="str">
            <v>Iekšlietu ministrijas Informācijas centra (IeM IC)funkciju nodrošināšana (ES politikas instrumnetu finansētie projekti)</v>
          </cell>
        </row>
        <row r="779">
          <cell r="D779" t="str">
            <v>Programmas "Eiropas civilā aizsardzība" projektu un pasākumu īstenošana (2007-2013)</v>
          </cell>
          <cell r="E779" t="str">
            <v>1054</v>
          </cell>
          <cell r="F779" t="str">
            <v>Valsts ugunsdzēsības un glābšanas dienesta (VUGD) funkciju nodrošināšana (ES politikas insrumentu finansētais projekts)</v>
          </cell>
        </row>
        <row r="780">
          <cell r="D780" t="str">
            <v>Solidaritātes un migrācijas plūsmu pārvaldīšanas pamatprogrammas Eiropas Ārējo robežu fonda - Kopienas darbības projektu un pasākumu īstenošana (2007-2013)</v>
          </cell>
          <cell r="E780" t="str">
            <v>1062</v>
          </cell>
          <cell r="F780" t="str">
            <v>Valsts robežsardzes funkciju nodrošināšana (ES politikas instrumentu finansētais projekts)</v>
          </cell>
        </row>
        <row r="781">
          <cell r="D781" t="str">
            <v>3.mērķa "Eiropas teritoriālā sadarbība" pārrobežu sadarbības programmu, projektu un pasākumu īstenošana (2007-2013)</v>
          </cell>
          <cell r="E781" t="str">
            <v>182</v>
          </cell>
          <cell r="F781" t="str">
            <v>Valsts ugunsdzēsības un glābšanas dienesta (VUGD) funkciju nodrošināšana (ES politikas insrumentu finansētie projekti)</v>
          </cell>
        </row>
        <row r="782">
          <cell r="D782" t="str">
            <v>Atmaksas valsts pamatbudžetā par Solidaritātes un migrācijas plūsmu pārvaldīšanas pamatprogrammas fondu finansējumu (2007-2013)</v>
          </cell>
          <cell r="E782" t="str">
            <v>1070</v>
          </cell>
          <cell r="F782" t="str">
            <v>Izdevumi atmaksām valsts budžetam par Solidaritātes un migrācijas plūsmu pārvaldīšanas pamatprogrammas 2007.-2013. gadam finansētajiem projektiem</v>
          </cell>
        </row>
        <row r="783">
          <cell r="D783" t="str">
            <v>Eiropas migrācijas tīkla projektu un pasākumu īstenošana (2007-2013)</v>
          </cell>
          <cell r="E783" t="str">
            <v>1066</v>
          </cell>
          <cell r="F783" t="str">
            <v>Pilsonības un migrācijas lietu pārvaldes (PMLP) funkciju nodrošināšana (ES politikas instrumentu finansētais projekts)</v>
          </cell>
        </row>
        <row r="784">
          <cell r="D784" t="str">
            <v>Solidaritātes un migrācijas plūsmu pārvaldīšanas pamatprogrammas Eiropas Trešo valstu valstpiederīgo integrācijas fonda projektu un pasākumu īstenošana (2007-2013)</v>
          </cell>
          <cell r="E784" t="str">
            <v>1067</v>
          </cell>
          <cell r="F784" t="str">
            <v>Pilsonības un migrācijas lietu pārvaldes (PMLP) funkciju nodrošināšana (ES politikas instrumentu finansētais projekts)</v>
          </cell>
        </row>
        <row r="785">
          <cell r="D785" t="str">
            <v>Tehniskā palīdzība Solidaritātes un migrācijas plūsmu pārvaldīšanas pamatprogrammas fondu apgūšanai (2007-2013)</v>
          </cell>
          <cell r="E785" t="str">
            <v>1047</v>
          </cell>
          <cell r="F785" t="str">
            <v>Projekta „Vadošās iestādes un deleģētas iestādes tehniskā palīdzība” īstenošana</v>
          </cell>
        </row>
        <row r="786">
          <cell r="D786" t="str">
            <v>Solidaritātes un migrācijas plūsmu pārvaldīšanas pamatprogrammas Eiropas Atgriešanās fonda projektu un pasākumu īstenošana (2007-2013)</v>
          </cell>
          <cell r="E786" t="str">
            <v>1063</v>
          </cell>
          <cell r="F786" t="str">
            <v>Valsts robežsardzes funkciju nodrošināšana (ES politikas instrumentu finansētais projekts)</v>
          </cell>
        </row>
        <row r="787">
          <cell r="E787" t="str">
            <v>1073</v>
          </cell>
          <cell r="F787" t="str">
            <v>projekta „Atgriešanās un reintegrācijas sistēmas sagatavošana Latvijā” (Nr. EAF/2008/6) īstenošana</v>
          </cell>
        </row>
        <row r="788">
          <cell r="D788" t="str">
            <v>Solidaritātes un migrācijas plūsmu pārvaldīšanas pamatprogrammas Eiropas Bēgļu fonda III projektu un pasākumu īstenošana (2007-2013)</v>
          </cell>
          <cell r="E788" t="str">
            <v>1072</v>
          </cell>
          <cell r="F788" t="str">
            <v>Eiropas Bēgļu fonda III projektu un pasākumu īstenošana</v>
          </cell>
        </row>
        <row r="789">
          <cell r="D789" t="str">
            <v>Solidaritātes un migrācijas plūsmu pārvaldīšanas pamatprogrammas Ārējo robežu fonda projektu un pasākumu īstenošana (2007-2013)</v>
          </cell>
          <cell r="E789" t="str">
            <v>1064</v>
          </cell>
          <cell r="F789" t="str">
            <v>Pilsonības un migrācijas lietu pārvaldes (PMLP) funkciju nodrošināšana (ES politikas instrumentu finansētais projekts)</v>
          </cell>
        </row>
        <row r="790">
          <cell r="E790" t="str">
            <v>1068</v>
          </cell>
          <cell r="F790" t="str">
            <v>Valsts robežsardzes funkciju nodrošināšana (ES politikas instrumentu finansētais projekts)</v>
          </cell>
        </row>
        <row r="791">
          <cell r="D791" t="str">
            <v>Eiropas Savienības 7.ietvarprogrammas projektu un pasākumu īstenošana (2007-2013)</v>
          </cell>
          <cell r="E791" t="str">
            <v>1058</v>
          </cell>
          <cell r="F791" t="str">
            <v>Valsts policijas funkciju nodrošināšana (ES politikas instrumnetu finansētie projekti)</v>
          </cell>
        </row>
        <row r="792">
          <cell r="D792" t="str">
            <v>Eiropas Ekonomikas zonas finanšu instrumenta un Norvēģijas valdības divpusējā finanšu instrumenta finansēto programmu, projektu un pasākumu īstenošana (2007-2013)</v>
          </cell>
          <cell r="E792" t="str">
            <v>1052</v>
          </cell>
          <cell r="F792" t="str">
            <v>Iekšlietu ministrijas Informācijas centra (IeM IC)funkciju nodrošināšana (Eiropas ekonomiskās zonas finašu instrumnetu finansētie projekti)</v>
          </cell>
        </row>
        <row r="793">
          <cell r="E793" t="str">
            <v>1059</v>
          </cell>
          <cell r="F793" t="str">
            <v>Valsts policijas funkciju nodrošināšana (ES politikas instrumnetu finansētie projekti)</v>
          </cell>
        </row>
        <row r="794">
          <cell r="D794" t="str">
            <v>3.mērķa "Eiropas teritoriālā sadarbība"projektu īstenošana</v>
          </cell>
          <cell r="E794" t="str">
            <v>1020</v>
          </cell>
          <cell r="F794" t="str">
            <v>ES 3.mērķa programmas „Eiropas teritoriālā sadarbība” projektu īstenošanas nodrošināšana</v>
          </cell>
        </row>
        <row r="795">
          <cell r="D795" t="str">
            <v>Dalība Eiropas Savienības pētniecības un tehnoloģiju attīstības programmās</v>
          </cell>
          <cell r="E795" t="str">
            <v>236</v>
          </cell>
          <cell r="F795" t="str">
            <v>Eiropas savienības 7.Ietvara programmas, EUREKA, EURATOM, EUROSTARS, COST un citu starptautisko projektu īstenošana</v>
          </cell>
          <cell r="G795">
            <v>1033500</v>
          </cell>
        </row>
        <row r="796">
          <cell r="D796" t="str">
            <v>Eiropas Savienības Rīcības programmas mūžizglītības jomā 2007.-2013.gadam un Eiropas Savienības augstākās izglītības sadarbības programmas Tempus un Erasmus Mundus</v>
          </cell>
          <cell r="E796" t="str">
            <v>289</v>
          </cell>
          <cell r="F796" t="str">
            <v>Eiropas izglītības programmu īstenošana un atbalstīšana, t.sk., Mūžizglītības programmas projektu īstenošana</v>
          </cell>
          <cell r="G796">
            <v>13007011</v>
          </cell>
        </row>
        <row r="797">
          <cell r="D797" t="str">
            <v>Valsts izglītības attīstības aģentūra</v>
          </cell>
          <cell r="E797" t="str">
            <v>288</v>
          </cell>
          <cell r="F797" t="str">
            <v>Eiropas Savienības izglītības programmu koordinēšana un vadība Izglītības inovācijas politikas koordinēšana</v>
          </cell>
          <cell r="G797">
            <v>2526492</v>
          </cell>
        </row>
        <row r="798">
          <cell r="D798" t="str">
            <v>Eiropas Savienības jauniešu neformālās izglītības programma "Jaunatne darbībā" 2007.-2013.gadam</v>
          </cell>
          <cell r="E798" t="str">
            <v>256</v>
          </cell>
          <cell r="F798" t="str">
            <v>Jauniešu prasmju un zināšanu apgūšanas procesa nodrošināšana</v>
          </cell>
        </row>
        <row r="799">
          <cell r="D799" t="str">
            <v>Jaunatnes starptautisko programmu aģentūra</v>
          </cell>
          <cell r="E799" t="str">
            <v>255</v>
          </cell>
          <cell r="F799" t="str">
            <v>Jauniešu neformālās izglītības Jaunatnes brīvprātīgā darba, un jaunatnes iznformācijas programmu koordinēšana un vadība</v>
          </cell>
        </row>
        <row r="800">
          <cell r="D800" t="str">
            <v>Dalība Eiropas Savienības izglītības sadarbības projektos</v>
          </cell>
          <cell r="E800" t="str">
            <v>1021</v>
          </cell>
          <cell r="F800" t="str">
            <v>Eiropas Savienības izglītības sadarbības projektu īstenošanas nodrošināšana</v>
          </cell>
          <cell r="G800">
            <v>341755</v>
          </cell>
        </row>
        <row r="801">
          <cell r="D801" t="str">
            <v>Eiropas Ekonomikas zonas finanšu instrumenta un Norvēģijas valdības divpusējā finanšu instrumenta grantu shēmas</v>
          </cell>
          <cell r="E801" t="str">
            <v>295</v>
          </cell>
          <cell r="F801" t="str">
            <v>Grantu shēmu īstenošanas nodrošināšana izglītības un zinātnes jomā</v>
          </cell>
        </row>
        <row r="802">
          <cell r="D802" t="str">
            <v>Eiropas ekonomikas zonas finanšu instrumenta un Norvēģijas valdības divpusējā finanšu instrumenta projekti</v>
          </cell>
          <cell r="E802" t="str">
            <v>296</v>
          </cell>
          <cell r="F802" t="str">
            <v>Projektu īstenošanas nodrošināšana izglītības un zinātnes jomā</v>
          </cell>
        </row>
        <row r="803">
          <cell r="D803" t="str">
            <v>Dalība Ziemeļu Ministru Padomes Nordplus ietvarprogrammā</v>
          </cell>
          <cell r="E803" t="str">
            <v>1022</v>
          </cell>
          <cell r="F803" t="str">
            <v>Latvijas dalības Ziemeļvalstu Ministru Padomes izglītības sadarbības programmā Nordplus nodrošināšana</v>
          </cell>
          <cell r="G803">
            <v>321000</v>
          </cell>
        </row>
        <row r="804">
          <cell r="D804" t="str">
            <v>Izdevumi Eiropas Lauksaimniecības garantiju fonda (ELGF) projektu un pasākumu īstenošanai (2007-2013)</v>
          </cell>
          <cell r="E804" t="str">
            <v>1007</v>
          </cell>
          <cell r="F804" t="str">
            <v>Izdevumi Eiropas Lauksaimniecības garantiju fonda (ELGF) projektu un pasākumu īstenošanai (2007-2013).</v>
          </cell>
        </row>
        <row r="805">
          <cell r="D805" t="str">
            <v>Atmaksas valsts pamatbudžetā par Eiropas Lauksaimniecības fonda lauku attīstībai (ELFLA) finansējumu (2007-2013)</v>
          </cell>
          <cell r="E805" t="str">
            <v>1008</v>
          </cell>
          <cell r="F805" t="str">
            <v>Atmaksas valsts pamatbudžetā par Eiropas Lauksaimniecības fonda lauku attīstībai (ELFLA) finansējumu (2007-2013)</v>
          </cell>
        </row>
        <row r="806">
          <cell r="D806" t="str">
            <v>Tehniskā palīdzība Eiropas Lauksaimniecības fonda lauku attīstībai (ELFLA) apgūšanai (2007-2013)</v>
          </cell>
          <cell r="E806" t="str">
            <v>1009</v>
          </cell>
          <cell r="F806" t="str">
            <v>Tehniskā palīdzība Eiropas Lauksaimniecības fonda lauku attīstībai (ELFLA) apgūšanai (2007-2013).</v>
          </cell>
        </row>
        <row r="807">
          <cell r="D807" t="str">
            <v>Maksājumu iestādes izdevumi Eiropas Lauksaimniecības fonda lauku attīstībai (ELFLA) projektu un pasākumu īstenošanai (2007-2013)</v>
          </cell>
          <cell r="E807" t="str">
            <v>1010</v>
          </cell>
          <cell r="F807" t="str">
            <v>Maksājumu iestādes izdevumi Eiropas Lauksaimniecības fonda lauku attīstībai (ELFLA) projektu un pasākumu īstenošanai (2007-2013).</v>
          </cell>
        </row>
        <row r="808">
          <cell r="D808" t="str">
            <v>Citu institūciju izdevumi Eiropas Lauksaimniecības fonda lauku attīstībai (ELFLA) projektu un pasākumu īstenošanai (2007-2013)</v>
          </cell>
          <cell r="E808" t="str">
            <v>1011</v>
          </cell>
          <cell r="F808" t="str">
            <v>Citu institūciju izdevumi Eiropas Lauksaimniecības fonda lauku attīstībai (ELFLA) projektu un pasākumu īstenošanai (2007-2013)</v>
          </cell>
        </row>
        <row r="809">
          <cell r="D809" t="str">
            <v>Atmaksas valsts pamatbudžetā par Eiropas Zivsaimniecības fonda (EZF) finansējumu (2007-2013)</v>
          </cell>
          <cell r="E809" t="str">
            <v>1012</v>
          </cell>
          <cell r="F809" t="str">
            <v>Atmaksas valsts pamatbudžetā par Eiropas Zivsaimniecības fonda (EZF) finansējumu (2007-2013).</v>
          </cell>
        </row>
        <row r="810">
          <cell r="D810" t="str">
            <v>Tehniskā palīdzība Eiropas Zivsaimniecības fonda (EZF) apgūšanai (2007-2013)</v>
          </cell>
          <cell r="E810" t="str">
            <v>1013</v>
          </cell>
          <cell r="F810" t="str">
            <v>Tehniskā palīdzība Eiropas Zivsaimniecības fonda (EZF) apgūšanai (2007-2013).</v>
          </cell>
        </row>
        <row r="811">
          <cell r="D811" t="str">
            <v>Maksājumu iestādes izdevumi Eiropas Zivsaimniecības fonda (EZF) projektu un pasākumu īstenošanai (2007-2013)</v>
          </cell>
          <cell r="E811" t="str">
            <v>1014</v>
          </cell>
          <cell r="F811" t="str">
            <v>Maksājumu iestādes izdevumi Eiropas Zivsaimniecības fonda (EZF) projektu un pasākumu īstenošanai (2007-2013).</v>
          </cell>
        </row>
        <row r="812">
          <cell r="D812" t="str">
            <v>Eiropas Kopienas iniciatīvas projekti</v>
          </cell>
          <cell r="E812" t="str">
            <v>1015</v>
          </cell>
          <cell r="F812" t="str">
            <v>Eiropas Kopienas iniciatīvas projekti</v>
          </cell>
        </row>
        <row r="813">
          <cell r="D813" t="str">
            <v>Atmaksas valsts pamatbudžetā par 3.mērķa "Eiropas teritoriālā sadarbība" pārrobežu sadarbības programmu, projektu un pasākumu īstenošanu</v>
          </cell>
          <cell r="E813" t="str">
            <v>1016</v>
          </cell>
          <cell r="F813" t="str">
            <v>Atmaksas valsts pamatbudžetā par 3.mērķa "Eiropas teritoriālā sadarbība" pārrobežu sadarbības programmu, projektu un pasākumu īstenošanu.</v>
          </cell>
        </row>
        <row r="814">
          <cell r="D814" t="str">
            <v>Izdevumi 3.mērķa "Eiropas teritoriālā sadarbība" pārrobežu sadarbības programmu, projektu un pasākumu īstenošanai</v>
          </cell>
          <cell r="E814" t="str">
            <v>1017</v>
          </cell>
          <cell r="F814" t="str">
            <v>Izdevumi 3.mērķa "Eiropas teritoriālā sadarbība" pārrobežu sadarbības programmu, projektu un pasākumu īstenošanai</v>
          </cell>
        </row>
        <row r="815">
          <cell r="D815" t="str">
            <v>Izdevumi citu Eiropas Savienības politiku instrumentu projektu un pasākumu īstenošanai</v>
          </cell>
          <cell r="E815" t="str">
            <v>1018</v>
          </cell>
          <cell r="F815" t="str">
            <v>Izdevumi citu Eiropas Savienības politiku instrumentu projektu un pasākumu īstenošanai</v>
          </cell>
        </row>
        <row r="816">
          <cell r="D816" t="str">
            <v>Izdevumi Eiropas Ekonomikas zonas finanšu instrumenta un Norvēģijas valdības divpusējā finanšu instrumenta finansēto programmu, projektu un pasākumu īstenošanai</v>
          </cell>
          <cell r="E816" t="str">
            <v>1168</v>
          </cell>
          <cell r="F816" t="str">
            <v>Izdevumi Eiropas Ekonomikas zonas finanšu instrumenta un Norvēģijas valdības divpusējā finanšu instrumenta finansēto programmu, projektu un pasākumu īstenošanai.</v>
          </cell>
        </row>
        <row r="817">
          <cell r="D817" t="str">
            <v>Atmaksas finansējuma saņēmējam par Eiropas komunikāciju tīklu finansējumu</v>
          </cell>
          <cell r="E817" t="str">
            <v>1024</v>
          </cell>
          <cell r="F817" t="str">
            <v>Eiropas komunikāciju tīklu (ostu, dzelzceļa, autoceļu un gaisa transporta) projektu un pasākumu ieviešanas nodrošināšana (pamatdarbība)</v>
          </cell>
        </row>
        <row r="818">
          <cell r="D818" t="str">
            <v>Transeiropas tīklu kopējās intereses projekti</v>
          </cell>
          <cell r="E818" t="str">
            <v>1025</v>
          </cell>
          <cell r="F818" t="str">
            <v>Eiropas komunikāciju tīklu (ostu, dzelzceļa, autoceļu un gaisa transporta) projektu un pasākumu ieviešanas nodrošināšana (pamatdarbība)</v>
          </cell>
        </row>
        <row r="819">
          <cell r="D819" t="str">
            <v>Eiropas Ekonomikas zonas finanšu instrumenta un Norvēģijas valdības divpusējā finanšu instrumenta finansētie projekti</v>
          </cell>
          <cell r="E819" t="str">
            <v>377</v>
          </cell>
          <cell r="F819" t="str">
            <v>Finansējums Eiropas Ekonomikas zonas finanšu instrumenta un Norvēģijas valdības divpusējā finanšu instrumenta finansētajām programmām, projektiem un pasākumiem</v>
          </cell>
        </row>
        <row r="820">
          <cell r="D820" t="str">
            <v>Ārvalstu finanšu palīdzības finansēto projektu īstenošana labklājības nozarē</v>
          </cell>
          <cell r="E820" t="str">
            <v>429</v>
          </cell>
          <cell r="F820" t="str">
            <v>Bērnu tiesību aizsardzības nodrošināšana</v>
          </cell>
        </row>
        <row r="821">
          <cell r="D821" t="str">
            <v>Eiropas Kopienas iniciatīvas projektu un pasākumu īstenošana (2007-2013)</v>
          </cell>
          <cell r="E821" t="str">
            <v>1125</v>
          </cell>
          <cell r="F821" t="str">
            <v>Nekustamā īpašuma raksturojošo datu reģistru vešana</v>
          </cell>
        </row>
        <row r="822">
          <cell r="D822" t="str">
            <v>Atmaksas Eiropas Komisijas programmas "Solidaritātes un migrācijas plūsmu pārvaldīšanas pamatprogrammas 2007.-2013.gadam" īstenošanai</v>
          </cell>
          <cell r="E822" t="str">
            <v>1126</v>
          </cell>
          <cell r="F822" t="str">
            <v>Atmaksas valsts pamatbudžetā par Eiropas Komisijas programmas "Solidaritātes un migrācijas plūsmu pārvaldīšanas pamatprogrammas 2007.-2013.gadam" īstenošanu</v>
          </cell>
        </row>
        <row r="823">
          <cell r="D823" t="str">
            <v>Citi ES politiku instrumentu projektu un pasākumu īstenošana (2007-2013)</v>
          </cell>
          <cell r="E823" t="str">
            <v>1127</v>
          </cell>
          <cell r="F823" t="str">
            <v>Politikas plānošana, izstrāde un uzraudzība ES un starptautisko tiesību jomā</v>
          </cell>
        </row>
        <row r="824">
          <cell r="D824" t="str">
            <v>Eiropas Komisijas programmas "Solidaritātes un migrācijas plūsmu pārvaldīšanas pamatprogrammas 2007.-2013.gadam" īstenošana</v>
          </cell>
          <cell r="E824" t="str">
            <v>597</v>
          </cell>
          <cell r="F824" t="str">
            <v>Nozares stratēģiskā plānošana, koordinēšana un uzraudzība tieslietu nozares jomās</v>
          </cell>
          <cell r="G824">
            <v>1968125</v>
          </cell>
        </row>
        <row r="825">
          <cell r="D825" t="str">
            <v>Tehniskā palīdzība Eiropas Komisijas programmas "Solidaritātes un migrācijas plūsmu pārvaldīšanas pamatprogrammas 2007.-2013.gadam" īstenošanai</v>
          </cell>
          <cell r="E825" t="str">
            <v>1128</v>
          </cell>
          <cell r="F825" t="str">
            <v>Vadošās iestādes funkcija Eiropas Komisijas programmas "Solidaritātes un migrācijas plūsmu pārvaldīšanas pamatprogrammas 2007.-2013.gadam" ieviešanas nodrošināšanai (tehniskā palīdzība)</v>
          </cell>
          <cell r="G825">
            <v>55978</v>
          </cell>
        </row>
        <row r="826">
          <cell r="D826" t="str">
            <v>Eiropas Ekonomikas zonas finanšu instrumenta un Norvēģijas valdības divpusējā finanšu instrumenta finansētie projekti</v>
          </cell>
          <cell r="E826" t="str">
            <v>1118</v>
          </cell>
          <cell r="F826" t="str">
            <v>Kriminālsoda - piespiedu darbs - izpildes organizēšana</v>
          </cell>
        </row>
        <row r="827">
          <cell r="E827" t="str">
            <v>1119</v>
          </cell>
          <cell r="F827" t="str">
            <v>Personu, kuras nosacīti notiesātas vai nosacīti pirms termiņa atbrīvotas no brīvības atņemšanas iestādēm, uzraudzība.</v>
          </cell>
        </row>
        <row r="828">
          <cell r="E828" t="str">
            <v>1120</v>
          </cell>
          <cell r="F828" t="str">
            <v>Izlīgumu kriminālprocesā organizēšana un vadīšana</v>
          </cell>
        </row>
        <row r="829">
          <cell r="E829" t="str">
            <v>1121</v>
          </cell>
          <cell r="F829" t="str">
            <v>Drošības līdzekļa -apcietinājums - izpilde (apcietināto ēdināšana, veselības aprūpe, apgāde ar normatīvajos aktos noteikto, ieslodzījuma vietu uzturēšana, utml.)</v>
          </cell>
        </row>
        <row r="830">
          <cell r="E830" t="str">
            <v>1122</v>
          </cell>
          <cell r="F830" t="str">
            <v>Kriminālsoda - brīvības atņemšana - izpilde (notiesāto ēdināšana, veselības aprūpe, apgāde ar normatīvajos aktos noteikto, ieslodzījuma vietu uzturēšana, utml.)</v>
          </cell>
        </row>
        <row r="831">
          <cell r="E831" t="str">
            <v>1124</v>
          </cell>
          <cell r="F831" t="str">
            <v>Kriminālsoda - arests - izpilde (ar arestu notiesāto ēdināšana, veselības aprūpe, apgāde ar normatīvajos aktos noteikto, ieslodzījuma vietu uzturēšana, utml.)</v>
          </cell>
        </row>
        <row r="832">
          <cell r="E832" t="str">
            <v>1131</v>
          </cell>
          <cell r="F832" t="str">
            <v>Nozares stratēģiskā plānošana, koordinēšana un uzraudzība tieslietu nozares jomās</v>
          </cell>
        </row>
        <row r="833">
          <cell r="D833" t="str">
            <v>Eiropas Ekonomikas zonas finanšu instrumenta un Norvēģijas valdības divpusējā finanšu instrumenta finansēto grantu shēmu īstenošana</v>
          </cell>
          <cell r="E833" t="str">
            <v>603</v>
          </cell>
          <cell r="F833" t="str">
            <v>Eiropas Ekonomikas zonas finanšu instrumenta un Norvēģijas valdības divpusējā finanšu instrumenta ieviešana (grantu shēmas apsaimniekotājs) (SIF)</v>
          </cell>
        </row>
        <row r="834">
          <cell r="D834" t="str">
            <v>Latvijas un Šveices sadarbības programmas finansēto projektu un pasākumu īstenošana (2007-2013)</v>
          </cell>
          <cell r="E834" t="str">
            <v>1123</v>
          </cell>
          <cell r="F834" t="str">
            <v>Latvijas un Šveices sadarbības programmas finansētā projekta ieviešana (Starpniekinstitūcija) (SIF)</v>
          </cell>
        </row>
        <row r="835">
          <cell r="E835" t="str">
            <v>1136</v>
          </cell>
          <cell r="F835" t="str">
            <v>Tiesnešu atalgojuma un materiāltehnisko līdzekļu tiesām nodrošināšana</v>
          </cell>
        </row>
        <row r="836">
          <cell r="D836" t="str">
            <v>Atmaksas valsts pamatbudžetā par 3.mērķa "Eiropas teritoriālā sadarbība" finansējumu</v>
          </cell>
          <cell r="E836" t="str">
            <v>809</v>
          </cell>
          <cell r="F836" t="str">
            <v>Atmaksas valsts pamatbudžetā par 3.mērķa "Eiropas teritoriālā sadarbība" finansējumu</v>
          </cell>
        </row>
        <row r="837">
          <cell r="D837" t="str">
            <v>3.mērķa "Eiropas teritoriālā sadarbība" finansētie projekti</v>
          </cell>
          <cell r="E837" t="str">
            <v>776</v>
          </cell>
          <cell r="F837" t="str">
            <v>3.mērķa programmas "Eiropas teritoriālā sadarbība" finansētie projekti</v>
          </cell>
        </row>
        <row r="838">
          <cell r="D838" t="str">
            <v>LIFE programmas projekti</v>
          </cell>
          <cell r="E838" t="str">
            <v>773</v>
          </cell>
          <cell r="F838" t="str">
            <v>LIFE programmas projekti</v>
          </cell>
          <cell r="G838">
            <v>100000</v>
          </cell>
        </row>
        <row r="839">
          <cell r="D839" t="str">
            <v>Eiropas Ekonomikas zonas finanšu instrumenta un Norvēģijas valdības divpusējā finanšu instrumenta finansētie projekti</v>
          </cell>
          <cell r="E839" t="str">
            <v>755</v>
          </cell>
          <cell r="F839" t="str">
            <v>Eiropas Ekonomikas zonas finanšu instrumenta un Norvēģijas valdības divpusējā finanšu instrumenta finansētie projekti</v>
          </cell>
        </row>
        <row r="840">
          <cell r="D840" t="str">
            <v>Vides politikas integrācijas programma Latvijā</v>
          </cell>
          <cell r="E840" t="str">
            <v>756</v>
          </cell>
          <cell r="F840" t="str">
            <v>Vides politikas integrācijas programma Latvijā</v>
          </cell>
        </row>
        <row r="841">
          <cell r="D841" t="str">
            <v>Eiropas Kopienas iniciatīvas projektu un pasākumu īstenošana</v>
          </cell>
          <cell r="E841" t="str">
            <v>357</v>
          </cell>
          <cell r="F841" t="str">
            <v>ES programmu kultūras jomā un citu ārvalstu finanšu instrumentu plānošana un ieviešana kultūras nozarē- ES programmu kultūras jomā un citu ārvalstu finanšu instrumentu projektu nodrošināšanas funkcija</v>
          </cell>
          <cell r="G841">
            <v>65470</v>
          </cell>
        </row>
        <row r="842">
          <cell r="D842" t="str">
            <v>Eiropas Ekonomikas zonas finanšu instrumenta un Norvēģijas valdības divpusējā finanšu instrumenta finansēto projektu un pasākumu īstenošana</v>
          </cell>
          <cell r="E842" t="str">
            <v>1151</v>
          </cell>
          <cell r="F842" t="str">
            <v>EEZ finanšu instrumenta un Norvēģijas valdības divpusējā finanšu instrumenta plānošana un ieviešana kultūras nozarē- Eiropas Ekonomikas zonas finanšu instrumenta un Norvēģijas valdības divpusējā finanšu instrumenta finansēto projektu un pasākumu īstenoša</v>
          </cell>
        </row>
        <row r="843">
          <cell r="D843" t="str">
            <v>Pārējās ārvalstu finanšu palīdzības līdzfinansētie projekti</v>
          </cell>
          <cell r="E843" t="str">
            <v>1150</v>
          </cell>
          <cell r="F843" t="str">
            <v>Pārējās ārvalstu finanšu palīdzības projektu īstenošana</v>
          </cell>
        </row>
        <row r="844">
          <cell r="D844" t="str">
            <v>Atmaksas valsts pamatbudžetā par Citu Eiropas Savienības politiku instrumentu projektu un pasākumu finansējumu (2007-2013)</v>
          </cell>
          <cell r="E844" t="str">
            <v>711</v>
          </cell>
          <cell r="F844" t="str">
            <v>Atmaksas valsts pamatbudžetā par saņemto Eiropas Kopienas programmu projektu finansējumu</v>
          </cell>
        </row>
        <row r="845">
          <cell r="D845" t="str">
            <v>Narkotiku uzraudzības monitoringa fokālā punkta darbības nodrošināšana</v>
          </cell>
          <cell r="E845" t="str">
            <v>710</v>
          </cell>
          <cell r="F845" t="str">
            <v>Narkotiku uzraudzības monitoringa fokālā punkta darbības nodrošināšana</v>
          </cell>
        </row>
        <row r="846">
          <cell r="D846" t="str">
            <v>Citu Eiropas kopienas projektu īstenošana</v>
          </cell>
          <cell r="E846" t="str">
            <v>995</v>
          </cell>
          <cell r="F846" t="str">
            <v>Citu Eiropas kopienas programmu projektu īstenošana</v>
          </cell>
        </row>
        <row r="847">
          <cell r="D847" t="str">
            <v>Eiropas Ekonomikas zonas finanšu instrumenta un Norvēģijas valdības divpusējā finanšu instrumenta īstenošana</v>
          </cell>
          <cell r="E847" t="str">
            <v>626</v>
          </cell>
          <cell r="F847" t="str">
            <v>Eiropas Ekonomikas zonas (EEZ) finanšu instrumenta un Norvēģijas valdības divpusējā finanšu instrumenta finansēto projektu īstenošana</v>
          </cell>
        </row>
        <row r="848">
          <cell r="D848" t="str">
            <v>Atmaksas valsts pamatbudžetā par pārrobežu sadarbības programmu projektu finansējumu (2007-2013)</v>
          </cell>
          <cell r="E848" t="str">
            <v>1080</v>
          </cell>
          <cell r="F848" t="str">
            <v>Atmaksas valsts pamatbudžetā par pārrobežu sadarbības programmu projektu finansējumu (2007-2013)</v>
          </cell>
        </row>
        <row r="849">
          <cell r="E849" t="str">
            <v>1081</v>
          </cell>
          <cell r="F849" t="str">
            <v>Funkcija: Reģionālās attīstības projektu īstenošana (Latgales plānošanas reģions, pārrobežu sadarbības programma)</v>
          </cell>
        </row>
        <row r="850">
          <cell r="E850" t="str">
            <v>1082</v>
          </cell>
          <cell r="F850" t="str">
            <v>Reģionālās attīstības projektu īstenošana (Vidzemes plānošanas reģions, pārrobežu sadarbības programma)</v>
          </cell>
        </row>
        <row r="851">
          <cell r="E851" t="str">
            <v>1083</v>
          </cell>
          <cell r="F851" t="str">
            <v>Reģionālās attīstības projektu īstenošana (Rīgas plānošanas reģions, pārrobežu sadarbības programma)</v>
          </cell>
        </row>
        <row r="852">
          <cell r="E852" t="str">
            <v>1084</v>
          </cell>
          <cell r="F852" t="str">
            <v>Reģionālās attīstības projektu īstenošana (Zemgales plānošanas reģions, pārrobežu sadarbības programma)</v>
          </cell>
        </row>
        <row r="853">
          <cell r="E853" t="str">
            <v>452</v>
          </cell>
          <cell r="F853" t="str">
            <v>ES fondu 3.mērķa "Eiropas teritoriālā sadarbība" Igaunijas-Latvijas-Krievijas pārrobežu sadarbības programmas (EE-LV-RU) Apvienotās vadošās iestādes funkciju nodrošināšana, Latvijas-Lietuvas pārrobežu sadarbības programmas (LV-LT) Vadošās iestādes, Serti</v>
          </cell>
        </row>
        <row r="854">
          <cell r="E854" t="str">
            <v>453</v>
          </cell>
          <cell r="F854" t="str">
            <v>ES fondu 3.mērķa "Eiropas teritoriālā sadarbība" Igaunijas-Latvijas-Krievijas pārrobežu sadarbības programmas (EE-LV-RU) Apvienotās vadošās iestādes funkciju nodrošināšana, Latvijas-Lietuvas pārrobežu sadarbības programmas (LV-LT) Vadošās iestādes, Serti</v>
          </cell>
        </row>
        <row r="855">
          <cell r="E855" t="str">
            <v>1086</v>
          </cell>
          <cell r="F855" t="str">
            <v>Reģionālās attīstības projektu īstenošana (Latgales plānošanas reģions, Norvēģijas finanšu instruments)</v>
          </cell>
        </row>
        <row r="856">
          <cell r="E856" t="str">
            <v>1087</v>
          </cell>
          <cell r="F856" t="str">
            <v>Reģionālās attīstības projektu īstenošana (Kurzemes plānošanas reģions, Norvēģijas finanšu instruments)</v>
          </cell>
        </row>
        <row r="857">
          <cell r="E857" t="str">
            <v>1088</v>
          </cell>
          <cell r="F857" t="str">
            <v>Reģionālās attīstības projektu īstenošana (Zemgales plānošanas reģions, Norvēģijas finanšu instruments)</v>
          </cell>
        </row>
        <row r="858">
          <cell r="E858" t="str">
            <v>454</v>
          </cell>
          <cell r="F858" t="str">
            <v>Norvēģijas finanšu instrumenta ieviešana, kontrole, atbalsts un uzraudzība</v>
          </cell>
        </row>
        <row r="859">
          <cell r="D859" t="str">
            <v>Šveices finansiālās palīdzības projekti</v>
          </cell>
          <cell r="E859" t="str">
            <v>1089</v>
          </cell>
          <cell r="F859" t="str">
            <v>Latvijas - Šveices sadarbības programmas projektu izstrāde, ieviešana un uzraudzība, lai nodrošinātu skolnieku pārvadāšanu pašvaldībās un ar to saistītos atbalsta pasākumus</v>
          </cell>
        </row>
        <row r="860">
          <cell r="D860" t="str">
            <v>Pārējās ārvalstu finanšu palīdzības līdzfinansētie projekti un pasākumi</v>
          </cell>
          <cell r="E860" t="str">
            <v>1167</v>
          </cell>
          <cell r="F860" t="str">
            <v>VASAB sekretariāta darbības nodrošināšana (finansējums no dalībvalstu ikgadējām iemaksām)</v>
          </cell>
        </row>
        <row r="861">
          <cell r="C861" t="str">
            <v>Gadskārtējā valsts budžeta izpildes procesā pārdal</v>
          </cell>
          <cell r="D861" t="str">
            <v>Nesadalītais finansējums Eiropas Savienības politiku instrumentu un pārējās ārvalstu finanšu palīdzības līdzfinansēto projektu un pasākumu īstenošanai</v>
          </cell>
          <cell r="E861" t="str">
            <v>1180</v>
          </cell>
          <cell r="F861" t="str">
            <v>Nesadalītais finansējums Eiropas Savienības politiku instrumentu un pārējās ārvalstu finanšu palīdzības līdzfinansēto projektu un pasākumu īstenošanai</v>
          </cell>
        </row>
        <row r="863">
          <cell r="C863" t="str">
            <v>Finanšu ministrija</v>
          </cell>
          <cell r="D863" t="str">
            <v>Tehniskā palīdzība Kohēzijas fonda (KF) projekta apgūšanai (2004-2006)</v>
          </cell>
          <cell r="E863" t="str">
            <v>1160</v>
          </cell>
          <cell r="F863" t="str">
            <v>Ārvalstu finanšu instrumentu vadība</v>
          </cell>
        </row>
        <row r="864">
          <cell r="D864" t="str">
            <v>Atmaksas valsts pamatbudžetā par Kohēzijas fonda (KF) finansējumu (2004-2006)</v>
          </cell>
          <cell r="E864" t="str">
            <v>1026</v>
          </cell>
          <cell r="F864" t="str">
            <v>Galveno valsts autoceļu, dzelzceļa, ostu, gaisa transporta, pilsētu transporta infrastruktūras projektu plānošana un īstenošana (pamatdarbība)</v>
          </cell>
        </row>
        <row r="865">
          <cell r="D865" t="str">
            <v>Atmaksas finansējuma saņēmējam par Kohēzijas fonda (KF) finansējumu</v>
          </cell>
          <cell r="E865" t="str">
            <v>1027</v>
          </cell>
          <cell r="F865" t="str">
            <v>Galveno valsts autoceļu, dzelzceļa, ostu, gaisa transporta, pilsētu transporta infrastruktūras projektu plānošana un īstenošana (pamatdarbība)</v>
          </cell>
        </row>
        <row r="866">
          <cell r="D866" t="str">
            <v>Tehniskā palīdzība Kohēzijas fonda (KF) apgūšanai (2004 - 2006)</v>
          </cell>
          <cell r="E866" t="str">
            <v>1028</v>
          </cell>
          <cell r="F866" t="str">
            <v>Galveno valsts autoceļu, dzelzceļa, ostu, gaisa transporta, pilsētu transporta infrastruktūras projektu plānošana un īstenošana (pamatdarbība)</v>
          </cell>
        </row>
        <row r="867">
          <cell r="D867" t="str">
            <v>Kohēzijas fonda (KF) finansētie projekti (2004 - 2006)</v>
          </cell>
          <cell r="E867" t="str">
            <v>1029</v>
          </cell>
          <cell r="F867" t="str">
            <v>Galveno valsts autoceļu, dzelzceļa, ostu, gaisa transporta, pilsētu transporta infrastruktūras projektu plānošana un īstenošana (pamatdarbība)</v>
          </cell>
        </row>
        <row r="868">
          <cell r="D868" t="str">
            <v>Kohēzijas fonda (KF) finansētie ierobežotās atlases VAS "Latvijas valsts ceļi" realizētie projekti (2007 - 2013)</v>
          </cell>
          <cell r="E868" t="str">
            <v>1030</v>
          </cell>
          <cell r="F868" t="str">
            <v>Galveno valsts autoceļu, dzelzceļa, ostu, gaisa transporta, pilsētu transporta infrastruktūras projektu plānošana un īstenošana (pamatdarbība)</v>
          </cell>
        </row>
        <row r="869">
          <cell r="D869" t="str">
            <v>Atmaksas valsts pamatbudžetā par Kohēzijas fonda (KF) finansējumu (2004-2006)</v>
          </cell>
          <cell r="E869" t="str">
            <v>768</v>
          </cell>
          <cell r="F869" t="str">
            <v>Atmaksas valsts pamatbudžetā par Kohēzijas fonda (KF) finansējumu (2004-2006)</v>
          </cell>
        </row>
        <row r="870">
          <cell r="D870" t="str">
            <v>Kohēzijas fonda projekti (2004-2006)</v>
          </cell>
          <cell r="E870" t="str">
            <v>751</v>
          </cell>
          <cell r="F870" t="str">
            <v>Eiropas Savienības finansētie institūciju, pašvaldības kohēzijas fonda projekti (2004-2006)</v>
          </cell>
        </row>
        <row r="871">
          <cell r="D871" t="str">
            <v>Kohēzijas fonda projekti (2007-2013)</v>
          </cell>
          <cell r="E871" t="str">
            <v>758</v>
          </cell>
          <cell r="F871" t="str">
            <v>Kohēzijas fonda projekti (2007-2013)</v>
          </cell>
        </row>
        <row r="873">
          <cell r="C873" t="str">
            <v>Ārlietu ministrija</v>
          </cell>
          <cell r="D873" t="str">
            <v>Eiropas Reģionālās attīstības fonda (ERAF) projekta īstenošana (2007-2013)</v>
          </cell>
          <cell r="E873" t="str">
            <v>1144</v>
          </cell>
          <cell r="F873" t="str">
            <v>Vienotās ārlietu dienesta dokumentu vadības sistēmas uzlabojumi un papildinājumi, gatavojoties Latvijas prezidentūrai ES.</v>
          </cell>
        </row>
        <row r="874">
          <cell r="D874" t="str">
            <v>Atmaksas valsts pamatbudžetā par Eiropas Reģionālās attīstības fonda (ERAF) finansējumu (2007-2013)</v>
          </cell>
          <cell r="E874" t="str">
            <v>900</v>
          </cell>
          <cell r="F874" t="str">
            <v>Atmaksa valsts pamatbudžetā par ERAF īstenotajiem projektiem</v>
          </cell>
        </row>
        <row r="875">
          <cell r="D875" t="str">
            <v>Eiropas Reģionālās attīstības fonda (ERAF) projekti (2007-2013)</v>
          </cell>
          <cell r="E875" t="str">
            <v>894</v>
          </cell>
          <cell r="F875" t="str">
            <v>Inovācijas politikas atbalsta pasākumu īstenošana</v>
          </cell>
        </row>
        <row r="876">
          <cell r="E876" t="str">
            <v>895</v>
          </cell>
          <cell r="F876" t="str">
            <v>Komercdarbības un konkurētspējas atbalsta īstenošana</v>
          </cell>
        </row>
        <row r="877">
          <cell r="E877" t="str">
            <v>896</v>
          </cell>
          <cell r="F877" t="str">
            <v>Finanšu resursu pieejamības veicināšana</v>
          </cell>
        </row>
        <row r="878">
          <cell r="E878" t="str">
            <v>897</v>
          </cell>
          <cell r="F878" t="str">
            <v>Ēku energoefektivitāte (ERAF projekti)</v>
          </cell>
        </row>
        <row r="879">
          <cell r="E879" t="str">
            <v>898</v>
          </cell>
          <cell r="F879" t="str">
            <v>Būvniecības informācijas sistēmas izstrāde</v>
          </cell>
        </row>
        <row r="880">
          <cell r="D880" t="str">
            <v>Atmaksa valsts pamatbudžetā par Eiropas Reģionālās attīstības fonda (ERAF) finansējumu (2007-2013)</v>
          </cell>
          <cell r="E880" t="str">
            <v>83</v>
          </cell>
          <cell r="F880" t="str">
            <v>Valsts budžeta institūciju īstenoto Eiropas Reģionālās attīstības fonda projektu uzraudzība un atmaksu veikšana valsts pamatbudžetā par Eiropas Reģionālās attīstības fonda (ERAF) finansējumu (2007 - 2013)</v>
          </cell>
        </row>
        <row r="881">
          <cell r="D881" t="str">
            <v>Eiropas Reģionālās attīstības fonda (ERAF) finansētie pašvaldību un atklāto konkursu projekti (2007-2013)</v>
          </cell>
          <cell r="E881" t="str">
            <v>84</v>
          </cell>
          <cell r="F881" t="str">
            <v>Eiropas Reģionālās attīstības fonda (ERAF) finansēto pašvaldību un atklāto konkursu projektu uzraudzība un ERAF atmaksu veikšana projektu īstenotājiem.</v>
          </cell>
        </row>
        <row r="882">
          <cell r="D882" t="str">
            <v>Eiropas Reģionālās attīstības fonda (ERAF) projektu un pasākumu īstenošana (2007-2013)</v>
          </cell>
          <cell r="E882" t="str">
            <v>1049</v>
          </cell>
          <cell r="F882" t="str">
            <v>Valsts ugunsdzēsības un glābšanas dienesta (VUGD) funkciju nodrošināšana (ES politikas instrumentu finansētais projekts)</v>
          </cell>
        </row>
        <row r="883">
          <cell r="E883" t="str">
            <v>1053</v>
          </cell>
          <cell r="F883" t="str">
            <v>Iekšlietu ministrijas Informācijas centra (IeM IC) funkciju nodrošināšana (ES politikas instrumnetu finansētais projekts)</v>
          </cell>
        </row>
        <row r="884">
          <cell r="E884" t="str">
            <v>1056</v>
          </cell>
          <cell r="F884" t="str">
            <v>Valsts policijas funkciju nodrošināšana (ES politikas instrumentu finansētais projekts)</v>
          </cell>
        </row>
        <row r="885">
          <cell r="E885" t="str">
            <v>1061</v>
          </cell>
          <cell r="F885" t="str">
            <v>Valsts robežsardzes funkciju nodrošināšana (ES politikas instrumentu finansētais projekts)</v>
          </cell>
        </row>
        <row r="886">
          <cell r="D886" t="str">
            <v>Eiropas Reģionālās attīstības fonda (ERAF) projekti (2007-2013)</v>
          </cell>
          <cell r="E886" t="str">
            <v>285</v>
          </cell>
          <cell r="F886" t="str">
            <v>Eiropas Reģionālās attīstības fonda projektu īstenošana</v>
          </cell>
        </row>
        <row r="887">
          <cell r="D887" t="str">
            <v>Atmaksas un avansi pašvaldībām vai citiem struktūrfondu finansējuma saņēmējiem par Eiropas Reģionālās attīstības fonda (ERAF) projektu īstenošanu (2007-2013)</v>
          </cell>
          <cell r="E887" t="str">
            <v>292</v>
          </cell>
          <cell r="F887" t="str">
            <v>Nodrošināta avansa un starpposma maksājumu veikšana ERAF projektu īstenotājiem</v>
          </cell>
        </row>
        <row r="888">
          <cell r="D888" t="str">
            <v>Atmaksas finansējuma saņēmējam par Eiropas Reģionālās attīstības fonda (ERAF) finansējumu</v>
          </cell>
          <cell r="E888" t="str">
            <v>1031</v>
          </cell>
          <cell r="F888" t="str">
            <v>Reģionālo valsts autoceļu, pilsētu tranzītielu sakārtošanas, sabiedriskā transporta infrastruktūras attīstības, mazo ostu infrastruktūras uzlabošanas, elektronisko sakaru pakalpojumu pieejamības projektu plānošana un īstenošana (pamatdarbība)</v>
          </cell>
        </row>
        <row r="889">
          <cell r="D889" t="str">
            <v>Eiropas Reģionālās attīstības fonda (ERAF) finansētie ierobežotās atlases VAS "Latvijas valsts ceļi" realizētie projekti (2007 - 2013)</v>
          </cell>
          <cell r="E889" t="str">
            <v>1032</v>
          </cell>
          <cell r="F889" t="str">
            <v>Reģionālo valsts autoceļu, pilsētu tranzītielu sakārtošanas, sabiedriskā transporta infrastruktūras attīstības, mazo ostu infrastruktūras uzlabošanas, elektronisko sakaru pakalpojumu pieejamības projektu plānošana un īstenošana (pamatdarbība)</v>
          </cell>
        </row>
        <row r="890">
          <cell r="C890" t="str">
            <v>Labklājības ministrija</v>
          </cell>
          <cell r="D890" t="str">
            <v>Eiropas Reģionālās attīstības fonda (ERAF) īstenotie projekti labklājības nozarē (2007-2013)</v>
          </cell>
          <cell r="E890" t="str">
            <v>400</v>
          </cell>
          <cell r="F890" t="str">
            <v>Finansējums ERAF projektiem</v>
          </cell>
        </row>
        <row r="891">
          <cell r="D891" t="str">
            <v>Eiropas Reģionālās attīstības fonda (ERAF) projektu un pasākumu īstenošana (2007-2013)</v>
          </cell>
          <cell r="E891" t="str">
            <v>1117</v>
          </cell>
          <cell r="F891" t="str">
            <v>Valsts vienotās datorizētās zemesgrāmatas organizatoriskā un tehniskā uzturēšana</v>
          </cell>
        </row>
        <row r="892">
          <cell r="E892" t="str">
            <v>587</v>
          </cell>
          <cell r="F892" t="str">
            <v>Nekustamā īpašuma raksturojošo datu reģistru vešana</v>
          </cell>
        </row>
        <row r="893">
          <cell r="E893" t="str">
            <v>601</v>
          </cell>
          <cell r="F893" t="str">
            <v>Uzturlīdzekļu garantiju fonda administrēšana</v>
          </cell>
        </row>
        <row r="894">
          <cell r="D894" t="str">
            <v>Atmaksas valsts pamatbudžetā par Eiropas Sociālā fonda (ESF) finansējumu (2007-2013)</v>
          </cell>
          <cell r="E894" t="str">
            <v>606</v>
          </cell>
          <cell r="F894" t="str">
            <v>Eiropas Sociālā fonda projektu (2007-2013) ieviešana (Sadarbības iestāde) (SIF)</v>
          </cell>
        </row>
        <row r="895">
          <cell r="D895" t="str">
            <v>Atmaksas valsts pamatbudžetā par Eiropas Reģionālās attīstības fonda (ERAF) finansējumu (2007-2013)</v>
          </cell>
          <cell r="E895" t="str">
            <v>760</v>
          </cell>
          <cell r="F895" t="str">
            <v>Atmaksas valsts pamatbudžetā par Eiropas Reģionālās attīstības fonda (ERAF) finansējumu (2007-2013)</v>
          </cell>
        </row>
        <row r="896">
          <cell r="D896" t="str">
            <v>Eiropas Reģionālās attīstības fonda (ERAF) projekti (2007-2013)</v>
          </cell>
          <cell r="E896" t="str">
            <v>759</v>
          </cell>
          <cell r="F896" t="str">
            <v>Eiropas Reģionālās attīstības fonda (ERAF) projekti (2007-2013)</v>
          </cell>
        </row>
        <row r="897">
          <cell r="C897" t="str">
            <v>Kultūras ministrija</v>
          </cell>
          <cell r="D897" t="str">
            <v>Eiropas Reģionālās attīstības fonda (ERAF) projektu un pasākumu īstenošana (2007-2013)</v>
          </cell>
          <cell r="E897" t="str">
            <v>356</v>
          </cell>
          <cell r="F897" t="str">
            <v>ES struktūrfondu vadība atbilstoši Struktūrfondu plānošanas dokumentiem- Eiropas Reģionālās attīstības fonda projektu nodrošināšanas funkcija</v>
          </cell>
        </row>
        <row r="898">
          <cell r="D898" t="str">
            <v>Atmaksas valsts pamatbudžetā par Eiropas Reģionālās attīstības fonda (ERAF) finansējumu (2007-2013)</v>
          </cell>
          <cell r="E898" t="str">
            <v>621</v>
          </cell>
          <cell r="F898" t="str">
            <v>Atmaksas valsts pamatbudžetā par Eiropas Reģionālās attīstības fonda 2007.-2013.gada plānošanas perioda finansētajiem projektiem</v>
          </cell>
        </row>
        <row r="899">
          <cell r="D899" t="str">
            <v>Eiropas Reģionālās attīstības fonda (ERAF) projektu īstenošana (2007-2013)</v>
          </cell>
          <cell r="E899" t="str">
            <v>619</v>
          </cell>
          <cell r="F899" t="str">
            <v>Eiropas Reģionālās attīstības fonda 2007.-2013.gada plānošanas perioda līdzfinansēto projektu īstenošana</v>
          </cell>
        </row>
        <row r="900">
          <cell r="D900" t="str">
            <v>Eiropas Reģionālās attīstības fonda (ERAF) avansa maksājumi un atmaksas finansējuma saņēmējiem (2007-2013)</v>
          </cell>
          <cell r="E900" t="str">
            <v>620</v>
          </cell>
          <cell r="F900" t="str">
            <v>Eiropas Reģionālās attīstības fonda 2007.-2013.gada plānošanas perioda avansa maksājumi un atmaksas finansējuma saņēmējiem</v>
          </cell>
        </row>
        <row r="901">
          <cell r="C901" t="str">
            <v>Reģionālās attīstības un pašvaldību lietu ministri</v>
          </cell>
          <cell r="D901" t="str">
            <v>Eiropas Reģionālās attīstības fonda (ERAF) projekti un pasākumi (2007-2013)</v>
          </cell>
          <cell r="E901" t="str">
            <v>462</v>
          </cell>
          <cell r="F901" t="str">
            <v>Eiropas Reģionālās attīstības fonda (ERAF) aktivitāšu īstenošana, uzraudzība un kontrole</v>
          </cell>
        </row>
        <row r="903">
          <cell r="C903" t="str">
            <v>Ministru kabinets</v>
          </cell>
          <cell r="D903" t="str">
            <v>Eiropas Sociālā fonda (ESF) projektu īstenošana (2007-2013)</v>
          </cell>
          <cell r="E903" t="str">
            <v>963</v>
          </cell>
          <cell r="F903" t="str">
            <v>ESF projektu īstenošana, lai nodrošinātu atbalstu strukturālo reformu procesam laika periodam līdz 2013.gadam ar mērķi panākt lielāku atklātību valsts pārvaldes darbībā un izveidot kompetentāku valsts pārvaldi</v>
          </cell>
        </row>
        <row r="904">
          <cell r="C904" t="str">
            <v>Ekonomikas ministrija</v>
          </cell>
          <cell r="D904" t="str">
            <v>Eiropas Sociālā fonda (ESF) projekti (2007-2013)</v>
          </cell>
          <cell r="E904" t="str">
            <v>901</v>
          </cell>
          <cell r="F904" t="str">
            <v>Uzņēmējdarbības uzsākšanas veicināšana un darbinieku kvalifikācijas celšana</v>
          </cell>
        </row>
        <row r="905">
          <cell r="D905" t="str">
            <v>Atmaksa valsts pamatbudžetā par Eiropas Sociālā fonda (ESF) finansējumu (2007-2013)</v>
          </cell>
          <cell r="E905" t="str">
            <v>291</v>
          </cell>
          <cell r="F905" t="str">
            <v>Nodrošināt starpposma maksājumu veikšanu ESF projektu īstenotājiem</v>
          </cell>
        </row>
        <row r="906">
          <cell r="D906" t="str">
            <v>Eiropas Sociālā fonda (ESF) projekti (2007-2013)</v>
          </cell>
          <cell r="E906" t="str">
            <v>283</v>
          </cell>
          <cell r="F906" t="str">
            <v>Eiropas Savienības struktūrfondu projektu īstenošana</v>
          </cell>
        </row>
        <row r="907">
          <cell r="D907" t="str">
            <v>Atmaksas un avansi pašvaldībām vai citiem struktūrfondu finansējuma saņēmējiem par Eiropas Sociālā fonda (ESF) projektu īstenošanu (2007-2013)</v>
          </cell>
          <cell r="E907" t="str">
            <v>293</v>
          </cell>
          <cell r="F907" t="str">
            <v>Nodrošināta avansa un starpposma maksājumu veikšana ESF projektu īstenotājiem</v>
          </cell>
        </row>
        <row r="908">
          <cell r="C908" t="str">
            <v>Zemkopības ministrija</v>
          </cell>
          <cell r="D908" t="str">
            <v>Izdevumi Eiropas Sociālā fonda (ESF) projektu un pasākumu īstenošanai (2007-2013)</v>
          </cell>
          <cell r="E908" t="str">
            <v>1006</v>
          </cell>
          <cell r="F908" t="str">
            <v>Izdevumi Eiropas Sociālā fonda (ESF) projektu un pasākumu īstenošanai (2007-2013)</v>
          </cell>
        </row>
        <row r="909">
          <cell r="D909" t="str">
            <v>Atmaksa valsts pamatbudžetā par Eiropas Sociālā fonda (ESF) finasējumu (2007-2013)</v>
          </cell>
          <cell r="E909" t="str">
            <v>410</v>
          </cell>
          <cell r="F909" t="str">
            <v>ESF finansējuma atmaksa valsts pamatbudžetā</v>
          </cell>
        </row>
        <row r="910">
          <cell r="D910" t="str">
            <v>Eiropas Sociālā fonda (ESF) īstenotie projekti labklājības nozarē (2007-2013)</v>
          </cell>
          <cell r="E910" t="str">
            <v>415</v>
          </cell>
          <cell r="F910" t="str">
            <v>Finansējums ESF projektiem</v>
          </cell>
        </row>
        <row r="911">
          <cell r="E911" t="str">
            <v>1113</v>
          </cell>
          <cell r="F911" t="str">
            <v>Kriminālsoda - brīvības atņemšana - izpilde (notiesāto ēdināšana, veselības aprūpe, apgāde ar normatīvajos aktos noteikto, ieslodzījuma vietu uzturēšana, utml.)</v>
          </cell>
        </row>
        <row r="912">
          <cell r="E912" t="str">
            <v>1114</v>
          </cell>
          <cell r="F912" t="str">
            <v>Drošības līdzekļa -apcietinājums - izpilde (apcietināto ēdināšana, veselības aprūpe, apgāde ar normatīvajos aktos noteikto, ieslodzījuma vietu uzturēšana, utml.)</v>
          </cell>
        </row>
        <row r="913">
          <cell r="E913" t="str">
            <v>1115</v>
          </cell>
          <cell r="F913" t="str">
            <v>Kriminālsoda - arests - izpilde (ar arestu notiesāto ēdināšana, veselības aprūpe, apgāde ar normatīvajos aktos noteikto, ieslodzījuma vietu uzturēšana, utml.)</v>
          </cell>
        </row>
        <row r="914">
          <cell r="E914" t="str">
            <v>605</v>
          </cell>
          <cell r="F914" t="str">
            <v>Eiropas Sociālā fonda projektu (2007-2013) ieviešana (Sadarbības iestāde) (SIF)</v>
          </cell>
        </row>
        <row r="915">
          <cell r="C915" t="str">
            <v>Vides ministrija</v>
          </cell>
          <cell r="D915" t="str">
            <v>Eiropas Sociālā fonda (ESF) projekti (2007-2013)</v>
          </cell>
          <cell r="E915" t="str">
            <v>808</v>
          </cell>
          <cell r="F915" t="str">
            <v>Kvalitātes vadības sistēmas elementu izstrāde, prasību sagatavošana to ieviešanai Valsts vides dienestā</v>
          </cell>
        </row>
        <row r="916">
          <cell r="D916" t="str">
            <v>Atmaksas valsts pamatbudžetā par Eiropas Sociālā fonda (ESF) finansējumu (2007-2013)</v>
          </cell>
          <cell r="E916" t="str">
            <v>625</v>
          </cell>
          <cell r="F916" t="str">
            <v>Atmaksas valsts pamatbudžetā par Eiropas Sociālā fonda 2007.-2013.gada plānošanas perioda finansētajiem projektiem</v>
          </cell>
          <cell r="G916">
            <v>2595110</v>
          </cell>
        </row>
        <row r="917">
          <cell r="D917" t="str">
            <v>Eiropas Sociālā fonda (ESF) projektu īstenošana (2007-2013)</v>
          </cell>
          <cell r="E917" t="str">
            <v>624</v>
          </cell>
          <cell r="F917" t="str">
            <v>Eiropas Sociālā fonda 2007.-2013.gada plānošanas perioda līdzfinansēto projektu īstenošana</v>
          </cell>
        </row>
        <row r="918">
          <cell r="D918" t="str">
            <v>Eiropas Sociālā fonda (ESF) projekti un pasākumi (2007-2013)</v>
          </cell>
          <cell r="E918" t="str">
            <v>1090</v>
          </cell>
          <cell r="F918" t="str">
            <v>Reģionālās attīstības projektu īstenošana (Latgales plānošanas reģions, Eiropas sociālais fonds)</v>
          </cell>
        </row>
        <row r="919">
          <cell r="E919" t="str">
            <v>1091</v>
          </cell>
          <cell r="F919" t="str">
            <v>Reģionālās attīstības projektu īstenošana (Vidzemes plānošanas reģions, Eiropas sociālais fonds)</v>
          </cell>
        </row>
        <row r="920">
          <cell r="E920" t="str">
            <v>1092</v>
          </cell>
          <cell r="F920" t="str">
            <v>Reģionālās attīstības projektu īstenošana (Kurzemes plānošanas reģions, Eiropas sociālais fonds)</v>
          </cell>
        </row>
        <row r="921">
          <cell r="E921" t="str">
            <v>1093</v>
          </cell>
          <cell r="F921" t="str">
            <v>Reģionālās attīstības projektu īstenošana (Rīgas plānošanas reģions, Eiropas sociālais fonds)</v>
          </cell>
        </row>
        <row r="922">
          <cell r="E922" t="str">
            <v>1094</v>
          </cell>
          <cell r="F922" t="str">
            <v>Reģionālās attīstības projektu īstenošana (Zemgales plānošanas reģions, Eiropas sociālais fonds)</v>
          </cell>
        </row>
        <row r="923">
          <cell r="E923" t="str">
            <v>1095</v>
          </cell>
          <cell r="F923" t="str">
            <v>Vispārējā atbalsta funkcija (VRAA, Eiropas sociālais fonds, projekta īstenošana)</v>
          </cell>
        </row>
        <row r="925">
          <cell r="C925" t="str">
            <v>Ministru kabinets</v>
          </cell>
          <cell r="D925" t="str">
            <v>Tehniskā palīdzība ERAF, ESF, KF apgūšanai (2007-2013)</v>
          </cell>
          <cell r="E925" t="str">
            <v>959</v>
          </cell>
          <cell r="F925" t="str">
            <v>Atbalsts ES fondu līdzekļu pieejamības un apguves nodrošināšanai un apmācību organizēšanai ES fondu vadībā iesaistītajām institūcijām</v>
          </cell>
        </row>
        <row r="926">
          <cell r="C926" t="str">
            <v>Ekonomikas ministrija</v>
          </cell>
          <cell r="E926" t="str">
            <v>891</v>
          </cell>
          <cell r="F926" t="str">
            <v>Atbalsts Eiropas Savienības fondu atbildīgās un sadarbības iestāžu funkciju nodrošināšanai (Ekonomikas ministrija)</v>
          </cell>
        </row>
        <row r="927">
          <cell r="E927" t="str">
            <v>892</v>
          </cell>
          <cell r="F927" t="str">
            <v>Atbalsts Eiropas Savienības fondu atbildīgās un sadarbības iestāžu funkciju nodrošināšanai (Latvijas Investīciju un attīstības aģentūra, Būvniecības, enerģētikas un mājokļu valsts aģentūra)</v>
          </cell>
        </row>
        <row r="928">
          <cell r="C928" t="str">
            <v>Finanšu ministrija</v>
          </cell>
          <cell r="E928" t="str">
            <v>1170</v>
          </cell>
          <cell r="F928" t="str">
            <v>Ārvalstu finanšu instrumentu vadība</v>
          </cell>
        </row>
        <row r="929">
          <cell r="D929" t="str">
            <v>Tehniskā palīdzība Eiropas Ekonomikas zonas finanšu instrumenta un Norvēģijas valdības divpusējā finanšu instrumenta apgūšanai</v>
          </cell>
          <cell r="E929" t="str">
            <v>969</v>
          </cell>
          <cell r="F929" t="str">
            <v>Ārvalstu finanšu instrumentu vadība</v>
          </cell>
        </row>
        <row r="930">
          <cell r="D930" t="str">
            <v>Tehniskā palīdzība Latvijas un Šveices sadarbības programmas apgūšanai</v>
          </cell>
          <cell r="E930" t="str">
            <v>1161</v>
          </cell>
          <cell r="F930" t="str">
            <v>Ārvalstu finanšu instrumentu vadība</v>
          </cell>
        </row>
        <row r="931">
          <cell r="D931" t="str">
            <v>Tehniskā palīdzība Solidaritātes un migrācijas plūsmu pārvaldīšanas pamatprogrammas apgūšanai (2007-2013)</v>
          </cell>
          <cell r="E931" t="str">
            <v>87</v>
          </cell>
          <cell r="F931" t="str">
            <v>Ārvalstu finanšu instrumentu vadība</v>
          </cell>
        </row>
        <row r="932">
          <cell r="C932" t="str">
            <v>Iekšlietu ministrija</v>
          </cell>
          <cell r="D932" t="str">
            <v>Tehniskā palīdzība Eiropas Ekonomikas zonas finanšu instrumenta un Norvēģijas valdības divpusējā finanšu instrumenta apgūšanai (2007-2013)</v>
          </cell>
          <cell r="E932" t="str">
            <v>1048</v>
          </cell>
          <cell r="F932" t="str">
            <v>Eiropas Ekonomikas zonas finanšu instrumenta un Norvēģijas valdības divpusējā finanšu instrumenta finasētā projekta "Tehniskās palīdzības fonds 2006.-2011. gadam" īstenošana</v>
          </cell>
        </row>
        <row r="933">
          <cell r="C933" t="str">
            <v>Izglītības un zinātnes ministrija</v>
          </cell>
          <cell r="D933" t="str">
            <v>Tehniskā palīdzība ERAF, ESF, KF apgūšanai (2007-2013)</v>
          </cell>
          <cell r="E933" t="str">
            <v>284</v>
          </cell>
          <cell r="F933" t="str">
            <v>Tiešo vadības procesu un atbalsta funkciju nodrošināšana IZM kā ES struktūrfondu atbildīgajai iestādei</v>
          </cell>
        </row>
        <row r="934">
          <cell r="E934" t="str">
            <v>290</v>
          </cell>
          <cell r="F934" t="str">
            <v>Tiešo vadības procesu un atbalsta funkciju nodrošināšana VIAA kā ES struktūrfondu sadarbības iestādei</v>
          </cell>
        </row>
        <row r="935">
          <cell r="D935" t="str">
            <v>Tehniskā palīdzība Eiropas Ekonomikas zonas finanšu instrumenta un Norvēģijas valdības divpusējā finanšu instrumenta apgūšanai</v>
          </cell>
          <cell r="E935" t="str">
            <v>1023</v>
          </cell>
          <cell r="F935" t="str">
            <v>EEZ/NO Tehniskās palīdzības projekta īstenošanas nodrošināšana</v>
          </cell>
        </row>
        <row r="936">
          <cell r="C936" t="str">
            <v>Satiksmes ministrija</v>
          </cell>
          <cell r="D936" t="str">
            <v>Tehniskā palīdzība ERAF, ESF, KF apgūšanai (2007 - 2013)</v>
          </cell>
          <cell r="E936" t="str">
            <v>1033</v>
          </cell>
          <cell r="F936" t="str">
            <v>ES fondu 2007.-2013.gada plānošanas perioda SM aktivitāšu īstenošana, atbildīgās iestādes pienākumu izpilde (pamatdarbība)</v>
          </cell>
        </row>
        <row r="937">
          <cell r="C937" t="str">
            <v>Labklājības ministrija</v>
          </cell>
          <cell r="E937" t="str">
            <v>374</v>
          </cell>
          <cell r="F937" t="str">
            <v>Atbildīgās un sadarbības iestādes funkciju īstenošana</v>
          </cell>
        </row>
        <row r="938">
          <cell r="C938" t="str">
            <v>Tieslietu ministrija</v>
          </cell>
          <cell r="D938" t="str">
            <v>Tehniskā palīdzība ERAF, ESF, KF apgūšanai (2007-2013)</v>
          </cell>
          <cell r="E938" t="str">
            <v>604</v>
          </cell>
          <cell r="F938" t="str">
            <v>Tehniskā palīdzība Eiropas Sociālā fonda (ESF) projektu īstenošanai (2007-2013) (finansējuma saņēmējs) (SIF)</v>
          </cell>
        </row>
        <row r="939">
          <cell r="D939" t="str">
            <v>Tehniskā palīdzība Eiropas Ekonomikas zonas finanšu instrumenta un Norvēģijas valdības divpusējā finanšu instrumenta apgūšanai</v>
          </cell>
          <cell r="E939" t="str">
            <v>1129</v>
          </cell>
          <cell r="F939" t="str">
            <v>Starpniekinstitūcijas funkcija Eiropas Ekonomikas zonas finanšu instrumenta un Norvēģijas valdības divpusējā finanšu instrumenta ieviešanas nodrošināšanai (tehniskā palīdzība)</v>
          </cell>
        </row>
        <row r="940">
          <cell r="E940" t="str">
            <v>1130</v>
          </cell>
          <cell r="F940" t="str">
            <v>Politikas plānošana, izstrāde un uzraudzība ES un starptautisko tiesību jomā</v>
          </cell>
        </row>
        <row r="941">
          <cell r="C941" t="str">
            <v>Vides ministrija</v>
          </cell>
          <cell r="D941" t="str">
            <v>Tehniskā palīdzība ERAF, ESF, KF apgūšanai (2007-2013)</v>
          </cell>
          <cell r="E941" t="str">
            <v>757</v>
          </cell>
          <cell r="F941" t="str">
            <v>Atbalsta pasākumi Eiropas Savienības fondu projektu ieviešanai</v>
          </cell>
        </row>
        <row r="942">
          <cell r="D942" t="str">
            <v>Tehniskā palīdzība Eiropas Ekonomikas zonas finanšu instrumenta un Norvēģijas valdības divpusējā finanšu instrumenta apgūšanai</v>
          </cell>
          <cell r="E942" t="str">
            <v>819</v>
          </cell>
          <cell r="F942" t="str">
            <v>Tehniskā palīdzība Eiropas Ekonomikas zonas finanšu instrumenta un Norvēģijas valdības divpusējā finanšu instrumenta apgūšanai</v>
          </cell>
        </row>
        <row r="943">
          <cell r="C943" t="str">
            <v>Kultūras ministrija</v>
          </cell>
          <cell r="D943" t="str">
            <v>Tehniskā palīdzība ERAF, ESF, KF apgūšanai (2007-2013)</v>
          </cell>
          <cell r="E943" t="str">
            <v>1149</v>
          </cell>
          <cell r="F943" t="str">
            <v>Citu Eiropas Savienības politiku instrumentu projektu un pasākumu īstenošana (Tehniskā palīdzība ERAF, ESF, KF apgūšanai (2007-2013))</v>
          </cell>
        </row>
        <row r="944">
          <cell r="D944" t="str">
            <v>Tehniskā palīdzība Eiropas Ekonomikas zonas finanšu instrumenta un Norvēģijas valdības divpusējā finanšu instrumenta apgūšanai</v>
          </cell>
          <cell r="E944" t="str">
            <v>358</v>
          </cell>
          <cell r="F944" t="str">
            <v>EEZ finanšu instrumenta un Norvēģijas valdības divpusējā finanšu instrumenta plānošana un ieviešana kultūras nozarē- Tehniskās palīdzības Eiropas Ekonomikas zonas finanšu instrumenta un Norvēģijas valdības divpusējā finanšu instrumenta apgūšanas nodrošin</v>
          </cell>
        </row>
        <row r="945">
          <cell r="C945" t="str">
            <v>Veselības ministrija</v>
          </cell>
          <cell r="D945" t="str">
            <v>Tehniskā palīdzība ERAF, ESF, KF apgūšanai (2007-2013)</v>
          </cell>
          <cell r="E945" t="str">
            <v>614</v>
          </cell>
          <cell r="F945" t="str">
            <v>Izstrādāt veselības nozares politiku ES struktūrfondu apguves jomā Eiropas Savienības fondu atbildīgās iestādes kompetencē</v>
          </cell>
        </row>
        <row r="946">
          <cell r="E946" t="str">
            <v>615</v>
          </cell>
          <cell r="F946" t="str">
            <v>Izstrādāt veselības nozares politiku ES struktūrfondu apguves jomā Eiropas Savienības fondu sadarbības iestādes kompetencē</v>
          </cell>
        </row>
        <row r="947">
          <cell r="D947" t="str">
            <v>Tehniskā palīdzība Eiropas Ekonomikas zonas finanšu instrumenta un Norvēģijas valdības divpusējā finanšu instrumenta apgūšanai</v>
          </cell>
          <cell r="E947" t="str">
            <v>613</v>
          </cell>
          <cell r="F947" t="str">
            <v>Izstrādāt veselības nozares politiku EEZ finanšu instrumenta un Norvēģijas valdības divpusējā finanšu instrumenta apguves jomā</v>
          </cell>
        </row>
        <row r="948">
          <cell r="C948" t="str">
            <v>Reģionālās attīstības un pašvaldību lietu ministri</v>
          </cell>
          <cell r="D948" t="str">
            <v>Tehniskā palīdzība ERAF, ESF, KF apgūšanai (2007-2013)</v>
          </cell>
          <cell r="E948" t="str">
            <v>1097</v>
          </cell>
          <cell r="F948" t="str">
            <v>Informācijas nodrošināšana par ES fondu un citu ārvalstu atbalsta instrumentu pieejamību plānošanas reģionos (ES info centrs Latgales plānošanas reģionā)</v>
          </cell>
        </row>
        <row r="949">
          <cell r="E949" t="str">
            <v>1098</v>
          </cell>
          <cell r="F949" t="str">
            <v>Informācijas nodrošināšana par ES fondu un citu ārvalstu atbalsta instrumentu pieejamību plānošanas reģionos (ES info centrs Vidzemes plānošanas reģionā)</v>
          </cell>
        </row>
        <row r="950">
          <cell r="E950" t="str">
            <v>1099</v>
          </cell>
          <cell r="F950" t="str">
            <v>Informācijas nodrošināšana par ES fondu un citu ārvalstu atbalsta instrumentu pieejamību plānošanas reģionos (ES info centrs Kurzemes plānošanas reģionā)</v>
          </cell>
        </row>
        <row r="951">
          <cell r="E951" t="str">
            <v>1100</v>
          </cell>
          <cell r="F951" t="str">
            <v>Informācijas nodrošināšana par ES fondu un citu ārvalstu atbalsta instrumentu pieejamību plānošanas reģionos (ES info centrs Rīgas plānošanas reģionā)</v>
          </cell>
        </row>
        <row r="952">
          <cell r="E952" t="str">
            <v>1101</v>
          </cell>
          <cell r="F952" t="str">
            <v>Informācijas nodrošināšana par ES fondu un citu ārvalstu atbalsta instrumentu pieejamību plānošanas reģionos (ES info centrs Zemgales plānošanas reģionā)</v>
          </cell>
        </row>
        <row r="953">
          <cell r="E953" t="str">
            <v>1102</v>
          </cell>
          <cell r="F953" t="str">
            <v>ES fondu ieviešana, kontrole, atbalsts un uzraudzība VRAA Tehniskā palīdzība ERAF, ESF, KF apgūšanai )</v>
          </cell>
        </row>
        <row r="954">
          <cell r="E954" t="str">
            <v>1103</v>
          </cell>
          <cell r="F954" t="str">
            <v>ES fondu ieviešana, kontrole, atbalsts un uzraudzība (RAPLM, Tehniskā palīdzība ERAF, ESF, KF apgūšanai )</v>
          </cell>
        </row>
        <row r="955">
          <cell r="D955" t="str">
            <v>Tehniskā palīdzība Eiropas Ekonomikas zonas finanšu instrumenta un Norvēģijas valdības divpusējā finanšu instrumenta finansēto programmu, projektu un pasākumu apgūšanai</v>
          </cell>
          <cell r="E955" t="str">
            <v>1085</v>
          </cell>
          <cell r="F955" t="str">
            <v>Norvēģijas finanšu instrumenta ieviešana, kontrole, atbalsts un uzraudzība (tehniskā palīdzība)</v>
          </cell>
        </row>
        <row r="956">
          <cell r="L956">
            <v>0</v>
          </cell>
        </row>
        <row r="957">
          <cell r="B957" t="str">
            <v>Klimata pārmaiņu finanšu instrumenta projekti</v>
          </cell>
          <cell r="C957" t="str">
            <v>Vides ministrija</v>
          </cell>
          <cell r="D957" t="str">
            <v>Klimata pārmaiņu finanšu instrumenta projekti</v>
          </cell>
          <cell r="E957" t="str">
            <v>822</v>
          </cell>
          <cell r="F957" t="str">
            <v>Klimata pārmaiņu finanšu instrumenta projekti</v>
          </cell>
        </row>
        <row r="958">
          <cell r="B958" t="str">
            <v>Transferti</v>
          </cell>
          <cell r="F958" t="str">
            <v>Transferts</v>
          </cell>
          <cell r="G958">
            <v>-2920143</v>
          </cell>
        </row>
        <row r="959">
          <cell r="F959" t="str">
            <v>Transferts</v>
          </cell>
          <cell r="G959">
            <v>-100000</v>
          </cell>
        </row>
        <row r="960">
          <cell r="F960" t="str">
            <v>Transferts</v>
          </cell>
          <cell r="G960">
            <v>-4748045</v>
          </cell>
        </row>
        <row r="961">
          <cell r="F961" t="str">
            <v>Transferts</v>
          </cell>
          <cell r="G961">
            <v>-8330473</v>
          </cell>
        </row>
        <row r="962">
          <cell r="F962" t="str">
            <v>Transferts</v>
          </cell>
          <cell r="G962">
            <v>-18010777</v>
          </cell>
        </row>
        <row r="963">
          <cell r="F963" t="str">
            <v>Transferts</v>
          </cell>
          <cell r="G963">
            <v>-1858938</v>
          </cell>
        </row>
        <row r="964">
          <cell r="F964" t="str">
            <v>Transferts</v>
          </cell>
          <cell r="G964">
            <v>-77276</v>
          </cell>
        </row>
        <row r="965">
          <cell r="F965" t="str">
            <v>Transferts</v>
          </cell>
          <cell r="G965">
            <v>-6817436</v>
          </cell>
        </row>
        <row r="966">
          <cell r="F966" t="str">
            <v>Transferts</v>
          </cell>
          <cell r="G966">
            <v>-3939293</v>
          </cell>
        </row>
        <row r="967">
          <cell r="F967" t="str">
            <v>Transferts</v>
          </cell>
          <cell r="G967">
            <v>-7235386</v>
          </cell>
        </row>
        <row r="968">
          <cell r="F968" t="str">
            <v>Transferts</v>
          </cell>
          <cell r="G968">
            <v>-472754</v>
          </cell>
        </row>
        <row r="969">
          <cell r="F969" t="str">
            <v>Transferts</v>
          </cell>
          <cell r="G969">
            <v>-1041156</v>
          </cell>
        </row>
        <row r="970">
          <cell r="F970" t="str">
            <v>Transferts</v>
          </cell>
          <cell r="G970">
            <v>-15543452</v>
          </cell>
        </row>
        <row r="971">
          <cell r="F971" t="str">
            <v>Transferts</v>
          </cell>
          <cell r="G971">
            <v>-5913891</v>
          </cell>
        </row>
        <row r="972">
          <cell r="F972" t="str">
            <v>Transferts</v>
          </cell>
          <cell r="G972">
            <v>-202675</v>
          </cell>
        </row>
        <row r="973">
          <cell r="F973" t="str">
            <v>Transferts</v>
          </cell>
          <cell r="G973">
            <v>-542315</v>
          </cell>
        </row>
        <row r="974">
          <cell r="F974" t="str">
            <v>Transferts</v>
          </cell>
          <cell r="G974">
            <v>-29000</v>
          </cell>
        </row>
        <row r="975">
          <cell r="F975" t="str">
            <v>Transferts</v>
          </cell>
          <cell r="G975">
            <v>-211081</v>
          </cell>
        </row>
        <row r="976">
          <cell r="F976" t="str">
            <v>Transferts</v>
          </cell>
          <cell r="G976">
            <v>-34051</v>
          </cell>
        </row>
        <row r="977">
          <cell r="F977" t="str">
            <v>Transferts</v>
          </cell>
          <cell r="G977">
            <v>-9640524</v>
          </cell>
        </row>
        <row r="978">
          <cell r="F978" t="str">
            <v>Transferts</v>
          </cell>
          <cell r="G978">
            <v>-17668421</v>
          </cell>
        </row>
        <row r="979">
          <cell r="F979" t="str">
            <v>Transferts</v>
          </cell>
          <cell r="G979">
            <v>-1653582</v>
          </cell>
        </row>
        <row r="980">
          <cell r="F980" t="str">
            <v>Transferts</v>
          </cell>
          <cell r="G980">
            <v>-777712</v>
          </cell>
        </row>
        <row r="981">
          <cell r="F981" t="str">
            <v>Transferts</v>
          </cell>
          <cell r="G981">
            <v>-29145738</v>
          </cell>
        </row>
        <row r="982">
          <cell r="F982" t="str">
            <v>Transferts</v>
          </cell>
          <cell r="G982">
            <v>-2095250</v>
          </cell>
        </row>
        <row r="983">
          <cell r="F983" t="str">
            <v>Transferts</v>
          </cell>
          <cell r="G983">
            <v>-125967</v>
          </cell>
        </row>
        <row r="984">
          <cell r="F984" t="str">
            <v>Transferts</v>
          </cell>
          <cell r="G984">
            <v>-19664</v>
          </cell>
        </row>
        <row r="985">
          <cell r="F985" t="str">
            <v>Transferts</v>
          </cell>
          <cell r="G985">
            <v>-10443</v>
          </cell>
        </row>
        <row r="986">
          <cell r="F986" t="str">
            <v>Transferts</v>
          </cell>
          <cell r="G986">
            <v>-118493</v>
          </cell>
        </row>
        <row r="987">
          <cell r="F987" t="str">
            <v>Transferts</v>
          </cell>
          <cell r="G987">
            <v>-2595110</v>
          </cell>
        </row>
        <row r="988">
          <cell r="F988" t="str">
            <v>Transferts</v>
          </cell>
          <cell r="G988">
            <v>-25394</v>
          </cell>
        </row>
        <row r="989">
          <cell r="F989" t="str">
            <v>Transferts</v>
          </cell>
          <cell r="G989">
            <v>-30930</v>
          </cell>
        </row>
        <row r="990">
          <cell r="B990" t="str">
            <v>Transferti</v>
          </cell>
        </row>
        <row r="992">
          <cell r="D992" t="str">
            <v>Vēsturnieku komisijas darbības nodrošināšana</v>
          </cell>
          <cell r="E992" t="str">
            <v>2030</v>
          </cell>
          <cell r="F992" t="str">
            <v>Vēsturnieku komisijas darbības nodrošināšana</v>
          </cell>
          <cell r="G992">
            <v>13350</v>
          </cell>
        </row>
        <row r="993">
          <cell r="D993" t="str">
            <v>Valsts prezidenta darbības nodrošināšana</v>
          </cell>
          <cell r="E993" t="str">
            <v>2031</v>
          </cell>
          <cell r="F993" t="str">
            <v>Latvijas valsts prezidenta kanceleja (Valsts prezidenta darbības nodrošināšana)</v>
          </cell>
          <cell r="G993">
            <v>2231020</v>
          </cell>
        </row>
        <row r="994">
          <cell r="D994" t="str">
            <v>Valsts valodas komisijas darbības nodrošināšana</v>
          </cell>
          <cell r="E994" t="str">
            <v>2032</v>
          </cell>
          <cell r="F994" t="str">
            <v>Valsts valodas komisijas darbības nodrošināšana</v>
          </cell>
          <cell r="G994">
            <v>9133</v>
          </cell>
        </row>
        <row r="995">
          <cell r="D995" t="str">
            <v>Stratēģiskās analīzes komisijas darbības nodrošināšana</v>
          </cell>
          <cell r="E995" t="str">
            <v>2033</v>
          </cell>
          <cell r="F995" t="str">
            <v>Stratēģiskās analīzes komisijas darbības nodrošināšana</v>
          </cell>
          <cell r="G995">
            <v>29839</v>
          </cell>
        </row>
        <row r="996">
          <cell r="D996" t="str">
            <v>Valsts Heraldikas komisijas darbības nodrošināšana</v>
          </cell>
          <cell r="E996" t="str">
            <v>2034</v>
          </cell>
          <cell r="F996" t="str">
            <v>Valsts Heraldikas komisijas darbības nodrošināšana</v>
          </cell>
          <cell r="G996">
            <v>10390</v>
          </cell>
        </row>
        <row r="997">
          <cell r="D997" t="str">
            <v>Saeimas darbības nodrošināšana</v>
          </cell>
          <cell r="E997" t="str">
            <v>2041.1</v>
          </cell>
          <cell r="F997" t="str">
            <v>Saeimas darbības nodrošināšana</v>
          </cell>
        </row>
        <row r="998">
          <cell r="D998" t="str">
            <v>Iemaksas starptautiskajās organizācijās</v>
          </cell>
          <cell r="E998" t="str">
            <v>2041.2</v>
          </cell>
          <cell r="F998" t="str">
            <v>Iemaksas starptautiskajās organizācijās</v>
          </cell>
          <cell r="G998">
            <v>108663</v>
          </cell>
        </row>
        <row r="999">
          <cell r="D999" t="str">
            <v>NATO Parlamentārās Asamblejas sesijas Latvijā finansiālā nodrošināšana</v>
          </cell>
          <cell r="E999" t="str">
            <v>2041.3</v>
          </cell>
          <cell r="F999" t="str">
            <v>NATO Parlamentārās Asamblejas sesijas Latvijā finansiālā nodrošināšana</v>
          </cell>
        </row>
        <row r="1000">
          <cell r="E1000" t="str">
            <v>360</v>
          </cell>
          <cell r="F1000" t="str">
            <v>Biroja vispārējās atbalsta funkcijas</v>
          </cell>
          <cell r="G1000">
            <v>417980</v>
          </cell>
        </row>
        <row r="1001">
          <cell r="E1001" t="str">
            <v>361</v>
          </cell>
          <cell r="F1001" t="str">
            <v>Starptautiskā sadarbība un ārvalstu finanšu palīdzības projektu koordinēšana</v>
          </cell>
          <cell r="G1001">
            <v>38454</v>
          </cell>
        </row>
        <row r="1002">
          <cell r="E1002" t="str">
            <v>362</v>
          </cell>
          <cell r="F1002" t="str">
            <v>Kontrolēt likuma "Par interešu konflikta novēršanu valsts amatpersonu darbībā" izpildi, kā arī citos normatīvajos aktos valsts amatpersonām noteikto papildu ierobežojumu ievērošanu, pārbaudīt valsts amatpersonu deklarācijas likumā noteiktajā apjomā, izsk</v>
          </cell>
          <cell r="G1002">
            <v>385848</v>
          </cell>
        </row>
        <row r="1003">
          <cell r="E1003" t="str">
            <v>363</v>
          </cell>
          <cell r="F1003" t="str">
            <v>Apkopot un analizēt valsts iestāžu praksi korupcijas novēršanā un atklātos korupcijas gadījumus, korupcijas situāciju valstī un citu valstu pieredzi, izstrādāt metodikas korupcijas novēršanai un apkarošanai valsts un pašvaldību iestādēs un privātajā sekt</v>
          </cell>
          <cell r="G1003">
            <v>160770</v>
          </cell>
        </row>
        <row r="1004">
          <cell r="E1004" t="str">
            <v>364</v>
          </cell>
          <cell r="F1004" t="str">
            <v>Plānot politiku korupcijas novēršanas un apkarošanas jomā, kā arī politisko organizāciju (partiju) un to apvienību finansēšanas jomā, analizēt normatīvos aktus un normatīvo aktu projektus, kā arī ierosināt izdarīt tajos grozījumus, iesniegt priekšlikumus</v>
          </cell>
          <cell r="G1004">
            <v>80385</v>
          </cell>
        </row>
        <row r="1005">
          <cell r="E1005" t="str">
            <v>366</v>
          </cell>
          <cell r="F1005" t="str">
            <v>Kontrolēt politisko organizāciju (partiju) finansēšanas likuma izpildi, kontrolēt priekšvēlēšanu aģitācijas ierobežojumu ievērošanu un likumā noteiktajos gadījumos saukt vainīgās personas pie administratīvās atbildības un piemērot sodus, atbilstoši savai</v>
          </cell>
          <cell r="G1005">
            <v>192924</v>
          </cell>
        </row>
        <row r="1006">
          <cell r="E1006" t="str">
            <v>367</v>
          </cell>
          <cell r="F1006" t="str">
            <v>Veikt izmeklēšanu un operatīvo darbību, lai atklātu Krimināllikumā noteiktos noziedzīgos nodarījumus valsts institūciju dienestā, ja tie ir saistīti ar korupciju vai ja tie saistīti ar politisko organizāciju (partiju) un to apvienību finansēšanas noteiku</v>
          </cell>
          <cell r="G1006">
            <v>1093236</v>
          </cell>
        </row>
        <row r="1007">
          <cell r="D1007" t="str">
            <v>Operatīvās darbības pasākumu nodrošināšana</v>
          </cell>
          <cell r="E1007" t="str">
            <v>368</v>
          </cell>
          <cell r="F1007" t="str">
            <v>Veikt operatīvās darbības pasākumus, lai atklātu Krimināllikumā paredzētos noziedzīgos nodarījumus</v>
          </cell>
          <cell r="G1007">
            <v>37347</v>
          </cell>
        </row>
        <row r="1008">
          <cell r="C1008" t="str">
            <v>Tiesībsarga birojs</v>
          </cell>
          <cell r="D1008" t="str">
            <v>Tiesībsarga birojs</v>
          </cell>
          <cell r="E1008" t="str">
            <v>2035</v>
          </cell>
          <cell r="F1008" t="str">
            <v>Veicināt cilvēktiesību aizsardzību un sekmēt, lai valsts vara tiktu īstenotu tiesiski, lietderīgi un saskaņā ar labas pārvaldības principu, kā arī atbilstoši Latvijas Republikas Satversmei un Latvijai saistošajiem starptautiskajiem līgumiem.</v>
          </cell>
        </row>
        <row r="1009">
          <cell r="C1009" t="str">
            <v>Tieslietu ministrija</v>
          </cell>
          <cell r="D1009" t="str">
            <v>Apgabaltiesas un rajona (pilsētas) tiesas</v>
          </cell>
          <cell r="E1009" t="str">
            <v>559</v>
          </cell>
          <cell r="F1009" t="str">
            <v>Tiesnešu atalgojuma un materiāltehnisko līdzekļu tiesām nodrošināšana</v>
          </cell>
        </row>
        <row r="1010">
          <cell r="C1010" t="str">
            <v>Valsts kontrole</v>
          </cell>
          <cell r="D1010" t="str">
            <v>Valsts kontrole</v>
          </cell>
          <cell r="E1010" t="str">
            <v>2001</v>
          </cell>
          <cell r="F1010" t="str">
            <v>Veikt revīzijas atbilstoši Latvijas Republikā atzītiem starptautiskajiem revīzijas standartiem</v>
          </cell>
        </row>
        <row r="1011">
          <cell r="C1011" t="str">
            <v>Augstākā tiesa</v>
          </cell>
          <cell r="D1011" t="str">
            <v>Tiesa</v>
          </cell>
          <cell r="E1011" t="str">
            <v>2012</v>
          </cell>
          <cell r="F1011" t="str">
            <v>Tiesas spriešana apelācijas un kasācijas instancē</v>
          </cell>
        </row>
        <row r="1012">
          <cell r="C1012" t="str">
            <v>Satversmes tiesa</v>
          </cell>
          <cell r="E1012" t="str">
            <v>2002</v>
          </cell>
          <cell r="F1012" t="str">
            <v>Tiesas spriešana saskaņā ar Latvijas Republikas Satversmi un Satversmes tiesas likumu</v>
          </cell>
        </row>
        <row r="1013">
          <cell r="D1013" t="str">
            <v>Prokuratūras iestāžu uzturēšana</v>
          </cell>
          <cell r="E1013" t="str">
            <v>2019</v>
          </cell>
          <cell r="F1013" t="str">
            <v>uzraudzīt pirmstiesas izmeklēšanas un operatīvās darbības, valsts drošības iestāžu izlūkošanas un pretizlūkošanas procesu un valsts noslēpuma aizsardzības sistēmas atbilstību likumiem</v>
          </cell>
        </row>
        <row r="1014">
          <cell r="D1014" t="str">
            <v>Noziedzīgi iegūtu līdzekļu legalizācijas novēršana</v>
          </cell>
          <cell r="E1014" t="str">
            <v>2028</v>
          </cell>
          <cell r="F1014" t="str">
            <v>Noziedzīgi iegūtu līdzekļu legalizācijas novēršanas dienesta funkciju izpildes nodrošināšanai</v>
          </cell>
          <cell r="G1014">
            <v>240291</v>
          </cell>
        </row>
        <row r="1015">
          <cell r="D1015" t="str">
            <v>Prokuroru izdienas pensijas</v>
          </cell>
          <cell r="E1015" t="str">
            <v>2029</v>
          </cell>
          <cell r="F1015" t="str">
            <v>nodrošināt prokuroriem prokuratūras likumā noteiktās tiesības uz prokuroru izdienas pensiju</v>
          </cell>
          <cell r="G1015">
            <v>354147</v>
          </cell>
        </row>
        <row r="1016">
          <cell r="D1016" t="str">
            <v>Vispārējā vadība</v>
          </cell>
          <cell r="E1016" t="str">
            <v>2015</v>
          </cell>
          <cell r="F1016" t="str">
            <v>Vēlēšanu nodrošināšana</v>
          </cell>
          <cell r="G1016">
            <v>255276</v>
          </cell>
        </row>
        <row r="1017">
          <cell r="D1017" t="str">
            <v>Saeimas vēlēšanas</v>
          </cell>
          <cell r="E1017" t="str">
            <v>2016</v>
          </cell>
          <cell r="F1017" t="str">
            <v>Vēlēšanu nodrošināšana</v>
          </cell>
        </row>
        <row r="1018">
          <cell r="C1018" t="str">
            <v>Centrālā zemes komisija</v>
          </cell>
          <cell r="D1018" t="str">
            <v>Zemes reformas īstenošana Latvijas Republikā</v>
          </cell>
          <cell r="E1018" t="str">
            <v>2040</v>
          </cell>
          <cell r="F1018" t="str">
            <v>Zemes reformas īstenošana Latvijas Republikā</v>
          </cell>
          <cell r="G1018">
            <v>71265</v>
          </cell>
        </row>
        <row r="1019">
          <cell r="D1019" t="str">
            <v>Nozares vadība</v>
          </cell>
          <cell r="E1019" t="str">
            <v>2003</v>
          </cell>
          <cell r="F1019" t="str">
            <v>Elektronisko sabiedrības saziņas līdzekļu nozares darbības koordinācija.</v>
          </cell>
          <cell r="G1019">
            <v>234653</v>
          </cell>
        </row>
        <row r="1020">
          <cell r="E1020" t="str">
            <v>1171</v>
          </cell>
          <cell r="F1020" t="str">
            <v>Ēkas uzturēšana</v>
          </cell>
        </row>
        <row r="1021">
          <cell r="E1021" t="str">
            <v>1173</v>
          </cell>
          <cell r="F1021" t="str">
            <v>Apraide</v>
          </cell>
        </row>
        <row r="1022">
          <cell r="E1022" t="str">
            <v>2009</v>
          </cell>
          <cell r="F1022" t="str">
            <v>Nodrošināt Nacionālā pasūtījuma koncepcijas īstenošanu, t.sk. nodrošināt četras radio programmas LR 1, LR 2, LR 3 - Klasika, LR 4 - Doma laukums</v>
          </cell>
        </row>
        <row r="1023">
          <cell r="E1023" t="str">
            <v>1104</v>
          </cell>
          <cell r="F1023" t="str">
            <v>Ēkas uzturēšana</v>
          </cell>
        </row>
        <row r="1024">
          <cell r="E1024" t="str">
            <v>1105</v>
          </cell>
          <cell r="F1024" t="str">
            <v>Apraide</v>
          </cell>
        </row>
        <row r="1025">
          <cell r="E1025" t="str">
            <v>2010</v>
          </cell>
          <cell r="F1025" t="str">
            <v>Nodrošināt Nacionālā pasūtījuma koncepcijas īstenošanu, t.sk. nodrošināt pārraides Latvijas Televīzijas 2 programmās - LTV 1, LTV 7</v>
          </cell>
        </row>
        <row r="1026">
          <cell r="D1026" t="str">
            <v>Reģionālās televīzijas</v>
          </cell>
          <cell r="E1026" t="str">
            <v>2011</v>
          </cell>
          <cell r="F1026" t="str">
            <v>Visām sabiedrības grupām sniegt plašu un daudzpusēju informāciju par notikumiem Latvijas novados</v>
          </cell>
          <cell r="G1026">
            <v>91666</v>
          </cell>
        </row>
      </sheetData>
      <sheetData sheetId="1" refreshError="1"/>
      <sheetData sheetId="2" refreshError="1"/>
      <sheetData sheetId="3" refreshError="1">
        <row r="5">
          <cell r="L5" t="str">
            <v>0,42</v>
          </cell>
        </row>
        <row r="6">
          <cell r="L6">
            <v>1</v>
          </cell>
        </row>
        <row r="7">
          <cell r="L7">
            <v>0.87</v>
          </cell>
        </row>
        <row r="8">
          <cell r="L8">
            <v>0.97</v>
          </cell>
        </row>
        <row r="9">
          <cell r="L9">
            <v>1</v>
          </cell>
        </row>
        <row r="10">
          <cell r="L10" t="str">
            <v>0,42</v>
          </cell>
        </row>
        <row r="11">
          <cell r="L11" t="str">
            <v>0,96</v>
          </cell>
        </row>
        <row r="12">
          <cell r="L12" t="str">
            <v>0,96</v>
          </cell>
        </row>
        <row r="13">
          <cell r="L13" t="str">
            <v>0,96</v>
          </cell>
        </row>
        <row r="14">
          <cell r="L14" t="str">
            <v>0,78</v>
          </cell>
        </row>
        <row r="15">
          <cell r="L15" t="str">
            <v>0,91</v>
          </cell>
        </row>
        <row r="16">
          <cell r="L16" t="str">
            <v>0,91</v>
          </cell>
        </row>
        <row r="17">
          <cell r="L17" t="str">
            <v>0,85</v>
          </cell>
        </row>
        <row r="18">
          <cell r="L18" t="str">
            <v>0,96</v>
          </cell>
        </row>
        <row r="19">
          <cell r="L19">
            <v>1</v>
          </cell>
        </row>
        <row r="20">
          <cell r="L20" t="str">
            <v>0,42</v>
          </cell>
        </row>
        <row r="22">
          <cell r="L22" t="str">
            <v>0,96</v>
          </cell>
        </row>
        <row r="24">
          <cell r="L24">
            <v>1</v>
          </cell>
        </row>
        <row r="25">
          <cell r="L25" t="str">
            <v>0,96</v>
          </cell>
        </row>
        <row r="26">
          <cell r="L26" t="str">
            <v>0,85</v>
          </cell>
        </row>
        <row r="27">
          <cell r="L27">
            <v>1</v>
          </cell>
        </row>
        <row r="28">
          <cell r="L28" t="str">
            <v>0,65</v>
          </cell>
        </row>
        <row r="30">
          <cell r="L30" t="str">
            <v>0,99</v>
          </cell>
        </row>
        <row r="31">
          <cell r="L31" t="str">
            <v>0,89</v>
          </cell>
        </row>
        <row r="32">
          <cell r="L32" t="str">
            <v>0,89</v>
          </cell>
        </row>
        <row r="33">
          <cell r="L33" t="str">
            <v>0,85</v>
          </cell>
        </row>
        <row r="34">
          <cell r="L34" t="str">
            <v>0,85</v>
          </cell>
        </row>
        <row r="35">
          <cell r="L35" t="str">
            <v>0,78</v>
          </cell>
        </row>
        <row r="36">
          <cell r="L36" t="str">
            <v>0,87</v>
          </cell>
        </row>
        <row r="37">
          <cell r="L37" t="str">
            <v>0,93</v>
          </cell>
        </row>
        <row r="38">
          <cell r="L38" t="str">
            <v>0,99</v>
          </cell>
        </row>
        <row r="39">
          <cell r="L39" t="str">
            <v>0,87</v>
          </cell>
        </row>
        <row r="40">
          <cell r="L40" t="str">
            <v>0,85</v>
          </cell>
        </row>
        <row r="41">
          <cell r="L41" t="str">
            <v>0,93</v>
          </cell>
        </row>
        <row r="42">
          <cell r="L42" t="str">
            <v>0,15</v>
          </cell>
        </row>
        <row r="43">
          <cell r="L43" t="str">
            <v>0,89</v>
          </cell>
        </row>
        <row r="44">
          <cell r="L44" t="str">
            <v>0,91</v>
          </cell>
        </row>
        <row r="45">
          <cell r="L45" t="str">
            <v>0,75</v>
          </cell>
        </row>
        <row r="46">
          <cell r="L46" t="str">
            <v>0,25</v>
          </cell>
        </row>
        <row r="47">
          <cell r="L47" t="str">
            <v>0,95</v>
          </cell>
        </row>
        <row r="48">
          <cell r="L48" t="str">
            <v>0,97</v>
          </cell>
        </row>
        <row r="49">
          <cell r="L49" t="str">
            <v>0,89</v>
          </cell>
        </row>
        <row r="52">
          <cell r="L52" t="str">
            <v>0,96</v>
          </cell>
        </row>
        <row r="53">
          <cell r="L53" t="str">
            <v>0,99</v>
          </cell>
        </row>
        <row r="54">
          <cell r="L54" t="str">
            <v>0,97</v>
          </cell>
        </row>
        <row r="55">
          <cell r="L55">
            <v>1</v>
          </cell>
        </row>
        <row r="56">
          <cell r="L56">
            <v>1</v>
          </cell>
        </row>
        <row r="57">
          <cell r="L57" t="str">
            <v>0,87</v>
          </cell>
        </row>
        <row r="58">
          <cell r="L58" t="str">
            <v>0,95</v>
          </cell>
        </row>
        <row r="60">
          <cell r="L60">
            <v>1</v>
          </cell>
        </row>
        <row r="61">
          <cell r="L61" t="str">
            <v>0,95</v>
          </cell>
        </row>
        <row r="63">
          <cell r="L63" t="str">
            <v>0,87</v>
          </cell>
        </row>
        <row r="64">
          <cell r="L64" t="str">
            <v>0,87</v>
          </cell>
        </row>
        <row r="65">
          <cell r="L65" t="str">
            <v>0,87</v>
          </cell>
        </row>
        <row r="66">
          <cell r="L66" t="str">
            <v>0,96</v>
          </cell>
        </row>
        <row r="67">
          <cell r="L67" t="str">
            <v>0,96</v>
          </cell>
        </row>
        <row r="68">
          <cell r="L68" t="str">
            <v>0,87</v>
          </cell>
        </row>
        <row r="69">
          <cell r="L69" t="str">
            <v>0,95</v>
          </cell>
        </row>
        <row r="70">
          <cell r="L70" t="str">
            <v>0,87</v>
          </cell>
        </row>
        <row r="72">
          <cell r="L72">
            <v>1</v>
          </cell>
        </row>
        <row r="73">
          <cell r="L73" t="str">
            <v>0,69</v>
          </cell>
        </row>
        <row r="75">
          <cell r="L75" t="str">
            <v>0,97</v>
          </cell>
        </row>
        <row r="76">
          <cell r="L76" t="str">
            <v>0,87</v>
          </cell>
        </row>
        <row r="77">
          <cell r="L77" t="str">
            <v>0,95</v>
          </cell>
        </row>
        <row r="79">
          <cell r="L79" t="str">
            <v>0,87</v>
          </cell>
        </row>
        <row r="80">
          <cell r="L80">
            <v>0.87</v>
          </cell>
        </row>
        <row r="81">
          <cell r="L81" t="str">
            <v>0,87</v>
          </cell>
        </row>
        <row r="82">
          <cell r="L82" t="str">
            <v>0,87</v>
          </cell>
        </row>
        <row r="83">
          <cell r="L83" t="str">
            <v>0,87</v>
          </cell>
        </row>
        <row r="84">
          <cell r="L84" t="str">
            <v>0,87</v>
          </cell>
        </row>
        <row r="85">
          <cell r="L85" t="str">
            <v>0,93</v>
          </cell>
        </row>
        <row r="86">
          <cell r="L86" t="str">
            <v>0,87</v>
          </cell>
        </row>
        <row r="87">
          <cell r="L87" t="str">
            <v>0,95</v>
          </cell>
        </row>
        <row r="88">
          <cell r="L88" t="str">
            <v>0,95</v>
          </cell>
        </row>
        <row r="89">
          <cell r="L89" t="str">
            <v>0,99</v>
          </cell>
        </row>
        <row r="90">
          <cell r="L90" t="str">
            <v>0,99</v>
          </cell>
        </row>
        <row r="91">
          <cell r="L91" t="str">
            <v>0,95</v>
          </cell>
        </row>
        <row r="92">
          <cell r="L92" t="str">
            <v>0,95</v>
          </cell>
        </row>
        <row r="93">
          <cell r="L93" t="str">
            <v>0,93</v>
          </cell>
        </row>
        <row r="94">
          <cell r="L94" t="str">
            <v>0,93</v>
          </cell>
        </row>
        <row r="95">
          <cell r="L95" t="str">
            <v>0,93</v>
          </cell>
        </row>
        <row r="96">
          <cell r="L96" t="str">
            <v>0,93</v>
          </cell>
        </row>
        <row r="97">
          <cell r="L97" t="str">
            <v>0,93</v>
          </cell>
        </row>
        <row r="98">
          <cell r="L98" t="str">
            <v>0,93</v>
          </cell>
        </row>
        <row r="99">
          <cell r="L99" t="str">
            <v>0,93</v>
          </cell>
        </row>
        <row r="100">
          <cell r="L100" t="str">
            <v>0,81</v>
          </cell>
        </row>
        <row r="101">
          <cell r="L101" t="str">
            <v>0,93</v>
          </cell>
        </row>
        <row r="102">
          <cell r="L102" t="str">
            <v>0,93</v>
          </cell>
        </row>
        <row r="104">
          <cell r="L104" t="str">
            <v>0,87</v>
          </cell>
        </row>
        <row r="105">
          <cell r="L105" t="str">
            <v>0,96</v>
          </cell>
        </row>
        <row r="106">
          <cell r="L106" t="str">
            <v>0,87</v>
          </cell>
        </row>
        <row r="107">
          <cell r="L107">
            <v>1</v>
          </cell>
        </row>
        <row r="108">
          <cell r="L108" t="str">
            <v>0,99</v>
          </cell>
        </row>
        <row r="110">
          <cell r="L110" t="str">
            <v>0,96</v>
          </cell>
        </row>
        <row r="111">
          <cell r="L111" t="str">
            <v>0,87</v>
          </cell>
        </row>
        <row r="112">
          <cell r="L112" t="str">
            <v>0,96</v>
          </cell>
        </row>
        <row r="113">
          <cell r="L113" t="str">
            <v>0,96</v>
          </cell>
        </row>
        <row r="114">
          <cell r="L114" t="str">
            <v>0,96</v>
          </cell>
        </row>
        <row r="116">
          <cell r="L116">
            <v>0.87</v>
          </cell>
        </row>
        <row r="117">
          <cell r="L117" t="str">
            <v>0,98</v>
          </cell>
        </row>
        <row r="118">
          <cell r="L118" t="str">
            <v>0,99</v>
          </cell>
        </row>
        <row r="119">
          <cell r="L119" t="str">
            <v>0,98</v>
          </cell>
        </row>
        <row r="120">
          <cell r="L120" t="str">
            <v>0,98</v>
          </cell>
        </row>
        <row r="121">
          <cell r="L121" t="str">
            <v>0,98</v>
          </cell>
        </row>
        <row r="122">
          <cell r="L122" t="str">
            <v>0,98</v>
          </cell>
        </row>
        <row r="123">
          <cell r="L123" t="str">
            <v>0,98</v>
          </cell>
        </row>
        <row r="124">
          <cell r="L124" t="str">
            <v>0,98</v>
          </cell>
        </row>
        <row r="125">
          <cell r="L125" t="str">
            <v>0,98</v>
          </cell>
        </row>
        <row r="126">
          <cell r="L126" t="str">
            <v>0,98</v>
          </cell>
        </row>
        <row r="127">
          <cell r="L127" t="str">
            <v>0,98</v>
          </cell>
        </row>
        <row r="128">
          <cell r="L128" t="str">
            <v>0,98</v>
          </cell>
        </row>
        <row r="129">
          <cell r="L129" t="str">
            <v>0,98</v>
          </cell>
        </row>
        <row r="130">
          <cell r="L130" t="str">
            <v>0,98</v>
          </cell>
        </row>
        <row r="131">
          <cell r="L131" t="str">
            <v>0,73</v>
          </cell>
        </row>
        <row r="132">
          <cell r="L132" t="str">
            <v>0,97</v>
          </cell>
        </row>
        <row r="133">
          <cell r="L133" t="str">
            <v>0,97</v>
          </cell>
        </row>
        <row r="134">
          <cell r="L134" t="str">
            <v>0,56</v>
          </cell>
        </row>
        <row r="135">
          <cell r="L135" t="str">
            <v>0,97</v>
          </cell>
        </row>
        <row r="136">
          <cell r="L136" t="str">
            <v>0,95</v>
          </cell>
        </row>
        <row r="137">
          <cell r="L137" t="str">
            <v>0,95</v>
          </cell>
        </row>
        <row r="138">
          <cell r="L138" t="str">
            <v>0,95</v>
          </cell>
        </row>
        <row r="139">
          <cell r="L139" t="str">
            <v>0,95</v>
          </cell>
        </row>
        <row r="140">
          <cell r="L140" t="str">
            <v>0,95</v>
          </cell>
        </row>
        <row r="141">
          <cell r="L141" t="str">
            <v>0,95</v>
          </cell>
        </row>
        <row r="142">
          <cell r="L142" t="str">
            <v>0,95</v>
          </cell>
        </row>
        <row r="143">
          <cell r="L143" t="str">
            <v>0,95</v>
          </cell>
        </row>
        <row r="144">
          <cell r="L144" t="str">
            <v>0,95</v>
          </cell>
        </row>
        <row r="145">
          <cell r="L145" t="str">
            <v>0,95</v>
          </cell>
        </row>
        <row r="146">
          <cell r="L146" t="str">
            <v>0,95</v>
          </cell>
        </row>
        <row r="147">
          <cell r="L147" t="str">
            <v>0,99</v>
          </cell>
        </row>
        <row r="149">
          <cell r="L149" t="str">
            <v>0,78</v>
          </cell>
        </row>
        <row r="150">
          <cell r="L150" t="str">
            <v>0,87</v>
          </cell>
        </row>
        <row r="151">
          <cell r="L151" t="str">
            <v>0,96</v>
          </cell>
        </row>
        <row r="152">
          <cell r="L152" t="str">
            <v>0,96</v>
          </cell>
        </row>
        <row r="153">
          <cell r="L153" t="str">
            <v>0,96</v>
          </cell>
        </row>
        <row r="154">
          <cell r="L154" t="str">
            <v>0,96</v>
          </cell>
        </row>
        <row r="155">
          <cell r="L155" t="str">
            <v>0,87</v>
          </cell>
        </row>
        <row r="156">
          <cell r="L156" t="str">
            <v>0,95</v>
          </cell>
        </row>
        <row r="157">
          <cell r="L157" t="str">
            <v>0,95</v>
          </cell>
        </row>
        <row r="158">
          <cell r="L158" t="str">
            <v>0,95</v>
          </cell>
        </row>
        <row r="159">
          <cell r="L159">
            <v>0</v>
          </cell>
        </row>
        <row r="160">
          <cell r="L160" t="str">
            <v>0,87</v>
          </cell>
        </row>
        <row r="161">
          <cell r="L161" t="str">
            <v>0,87</v>
          </cell>
        </row>
        <row r="163">
          <cell r="L163">
            <v>1</v>
          </cell>
        </row>
        <row r="164">
          <cell r="L164" t="str">
            <v>0,96</v>
          </cell>
        </row>
        <row r="165">
          <cell r="L165" t="str">
            <v>0,87</v>
          </cell>
        </row>
        <row r="171">
          <cell r="L171" t="str">
            <v>0,89</v>
          </cell>
        </row>
        <row r="172">
          <cell r="L172" t="str">
            <v>0,87</v>
          </cell>
        </row>
        <row r="173">
          <cell r="L173" t="str">
            <v>0,89</v>
          </cell>
        </row>
        <row r="182">
          <cell r="L182">
            <v>1</v>
          </cell>
        </row>
        <row r="183">
          <cell r="L183">
            <v>1</v>
          </cell>
        </row>
        <row r="184">
          <cell r="L184">
            <v>1</v>
          </cell>
        </row>
        <row r="185">
          <cell r="L185">
            <v>1</v>
          </cell>
        </row>
        <row r="186">
          <cell r="L186">
            <v>1</v>
          </cell>
        </row>
        <row r="187">
          <cell r="L187">
            <v>1</v>
          </cell>
        </row>
        <row r="188">
          <cell r="L188">
            <v>1</v>
          </cell>
        </row>
        <row r="189">
          <cell r="L189">
            <v>1</v>
          </cell>
        </row>
        <row r="190">
          <cell r="L190">
            <v>1</v>
          </cell>
        </row>
        <row r="248">
          <cell r="L248">
            <v>0.78</v>
          </cell>
        </row>
        <row r="249">
          <cell r="L249">
            <v>0.97</v>
          </cell>
        </row>
        <row r="250">
          <cell r="L250">
            <v>0.97</v>
          </cell>
        </row>
        <row r="251">
          <cell r="L251">
            <v>0.89</v>
          </cell>
        </row>
        <row r="252">
          <cell r="L252">
            <v>0.89</v>
          </cell>
        </row>
        <row r="253">
          <cell r="L253">
            <v>0.95</v>
          </cell>
        </row>
        <row r="254">
          <cell r="L254">
            <v>0.97</v>
          </cell>
        </row>
        <row r="255">
          <cell r="L255">
            <v>1</v>
          </cell>
        </row>
        <row r="257">
          <cell r="L257">
            <v>0.85</v>
          </cell>
        </row>
        <row r="258">
          <cell r="L258">
            <v>1</v>
          </cell>
        </row>
        <row r="259">
          <cell r="L259">
            <v>1</v>
          </cell>
        </row>
        <row r="260">
          <cell r="L260">
            <v>0.89</v>
          </cell>
        </row>
        <row r="261">
          <cell r="L261">
            <v>0.97</v>
          </cell>
        </row>
        <row r="262">
          <cell r="L262">
            <v>0.97</v>
          </cell>
        </row>
        <row r="263">
          <cell r="L263">
            <v>0.97</v>
          </cell>
        </row>
        <row r="264">
          <cell r="L264">
            <v>0.93</v>
          </cell>
        </row>
        <row r="265">
          <cell r="L265">
            <v>0.78</v>
          </cell>
        </row>
        <row r="267">
          <cell r="L267">
            <v>0.95</v>
          </cell>
        </row>
        <row r="269">
          <cell r="L269">
            <v>0.97</v>
          </cell>
        </row>
        <row r="272">
          <cell r="L272">
            <v>0.95</v>
          </cell>
        </row>
        <row r="273">
          <cell r="L273">
            <v>0.95</v>
          </cell>
        </row>
        <row r="274">
          <cell r="L274">
            <v>0.95</v>
          </cell>
        </row>
        <row r="275">
          <cell r="L275">
            <v>1</v>
          </cell>
        </row>
        <row r="276">
          <cell r="L276">
            <v>0.78</v>
          </cell>
        </row>
        <row r="278">
          <cell r="L278">
            <v>0.99</v>
          </cell>
        </row>
        <row r="279">
          <cell r="L279">
            <v>0.99</v>
          </cell>
        </row>
        <row r="280">
          <cell r="L280">
            <v>0.8</v>
          </cell>
        </row>
        <row r="281">
          <cell r="L281">
            <v>0.8</v>
          </cell>
        </row>
        <row r="282">
          <cell r="L282">
            <v>0.8</v>
          </cell>
        </row>
        <row r="283">
          <cell r="L283">
            <v>0.81</v>
          </cell>
        </row>
        <row r="285">
          <cell r="L285">
            <v>1</v>
          </cell>
        </row>
        <row r="286">
          <cell r="L286">
            <v>0.95</v>
          </cell>
        </row>
        <row r="287">
          <cell r="L287">
            <v>0.97</v>
          </cell>
        </row>
        <row r="292">
          <cell r="L292">
            <v>0.78</v>
          </cell>
        </row>
        <row r="293">
          <cell r="L293">
            <v>1</v>
          </cell>
        </row>
        <row r="294">
          <cell r="L294">
            <v>0.93</v>
          </cell>
        </row>
        <row r="295">
          <cell r="L295">
            <v>0.7</v>
          </cell>
        </row>
        <row r="296">
          <cell r="L296">
            <v>0.93</v>
          </cell>
        </row>
        <row r="298">
          <cell r="L298">
            <v>1</v>
          </cell>
        </row>
        <row r="303">
          <cell r="L303">
            <v>0.85</v>
          </cell>
        </row>
        <row r="307">
          <cell r="L307">
            <v>0.97</v>
          </cell>
        </row>
        <row r="308">
          <cell r="L308">
            <v>0.95</v>
          </cell>
        </row>
        <row r="309">
          <cell r="L309">
            <v>0.89</v>
          </cell>
        </row>
        <row r="310">
          <cell r="L310">
            <v>0.97</v>
          </cell>
        </row>
        <row r="312">
          <cell r="L312">
            <v>1</v>
          </cell>
        </row>
        <row r="327">
          <cell r="L327" t="str">
            <v>0,95</v>
          </cell>
        </row>
        <row r="328">
          <cell r="L328" t="str">
            <v>0,87</v>
          </cell>
        </row>
        <row r="329">
          <cell r="L329" t="str">
            <v>0,96</v>
          </cell>
        </row>
        <row r="331">
          <cell r="L331" t="str">
            <v>0,96</v>
          </cell>
        </row>
        <row r="332">
          <cell r="L332">
            <v>1</v>
          </cell>
        </row>
        <row r="333">
          <cell r="L333" t="str">
            <v>0,95</v>
          </cell>
        </row>
        <row r="334">
          <cell r="L334" t="str">
            <v>0,97</v>
          </cell>
        </row>
        <row r="338">
          <cell r="L338" t="str">
            <v>0,96</v>
          </cell>
        </row>
        <row r="339">
          <cell r="L339" t="str">
            <v>0,77</v>
          </cell>
        </row>
        <row r="341">
          <cell r="L341" t="str">
            <v>0,78</v>
          </cell>
        </row>
        <row r="342">
          <cell r="L342" t="str">
            <v>0,78</v>
          </cell>
        </row>
        <row r="343">
          <cell r="L343" t="str">
            <v>0,87</v>
          </cell>
        </row>
        <row r="346">
          <cell r="L346" t="str">
            <v>0,97</v>
          </cell>
        </row>
        <row r="347">
          <cell r="L347" t="str">
            <v>0,89</v>
          </cell>
        </row>
        <row r="350">
          <cell r="L350" t="str">
            <v>0,93</v>
          </cell>
        </row>
        <row r="351">
          <cell r="L351" t="str">
            <v>0,93</v>
          </cell>
        </row>
        <row r="352">
          <cell r="L352" t="str">
            <v>0,78</v>
          </cell>
        </row>
        <row r="353">
          <cell r="L353" t="str">
            <v>0,85</v>
          </cell>
        </row>
        <row r="354">
          <cell r="L354">
            <v>1</v>
          </cell>
        </row>
        <row r="362">
          <cell r="L362" t="str">
            <v>0,87</v>
          </cell>
        </row>
        <row r="363">
          <cell r="L363" t="str">
            <v>0,89</v>
          </cell>
        </row>
        <row r="366">
          <cell r="L366" t="str">
            <v>0,87</v>
          </cell>
        </row>
        <row r="367">
          <cell r="L367" t="str">
            <v>0,51</v>
          </cell>
        </row>
        <row r="368">
          <cell r="L368">
            <v>1</v>
          </cell>
        </row>
        <row r="371">
          <cell r="L371" t="str">
            <v>0,93</v>
          </cell>
        </row>
        <row r="390">
          <cell r="L390" t="str">
            <v>0,99</v>
          </cell>
        </row>
        <row r="391">
          <cell r="L391">
            <v>1</v>
          </cell>
        </row>
        <row r="393">
          <cell r="L393" t="str">
            <v>0,93</v>
          </cell>
        </row>
        <row r="395">
          <cell r="L395">
            <v>1</v>
          </cell>
        </row>
        <row r="397">
          <cell r="L397">
            <v>1</v>
          </cell>
        </row>
        <row r="398">
          <cell r="L398">
            <v>1</v>
          </cell>
        </row>
        <row r="400">
          <cell r="L400" t="str">
            <v>0,65</v>
          </cell>
        </row>
        <row r="403">
          <cell r="L403">
            <v>1</v>
          </cell>
        </row>
        <row r="404">
          <cell r="L404">
            <v>1</v>
          </cell>
        </row>
        <row r="405">
          <cell r="L405">
            <v>1</v>
          </cell>
        </row>
        <row r="406">
          <cell r="L406">
            <v>1</v>
          </cell>
        </row>
        <row r="407">
          <cell r="L407">
            <v>1</v>
          </cell>
        </row>
        <row r="409">
          <cell r="L409" t="str">
            <v>0,87</v>
          </cell>
        </row>
        <row r="410">
          <cell r="L410" t="str">
            <v>0,96</v>
          </cell>
        </row>
        <row r="411">
          <cell r="L411" t="str">
            <v>0,96</v>
          </cell>
        </row>
        <row r="412">
          <cell r="L412" t="str">
            <v>0,87</v>
          </cell>
        </row>
        <row r="415">
          <cell r="L415" t="str">
            <v>0,87</v>
          </cell>
        </row>
        <row r="416">
          <cell r="L416" t="str">
            <v>0,87</v>
          </cell>
        </row>
        <row r="417">
          <cell r="L417" t="str">
            <v>0,99</v>
          </cell>
        </row>
        <row r="418">
          <cell r="L418" t="str">
            <v>0,69</v>
          </cell>
        </row>
        <row r="419">
          <cell r="L419" t="str">
            <v>0,87</v>
          </cell>
        </row>
        <row r="420">
          <cell r="L420" t="str">
            <v>0,65</v>
          </cell>
        </row>
        <row r="422">
          <cell r="L422" t="str">
            <v>0,96</v>
          </cell>
        </row>
        <row r="423">
          <cell r="L423" t="str">
            <v>0,89</v>
          </cell>
        </row>
        <row r="425">
          <cell r="L425" t="str">
            <v>0,89</v>
          </cell>
        </row>
        <row r="426">
          <cell r="L426" t="str">
            <v>0,89</v>
          </cell>
        </row>
        <row r="427">
          <cell r="L427" t="str">
            <v>0,89</v>
          </cell>
        </row>
        <row r="431">
          <cell r="L431" t="str">
            <v>0,96</v>
          </cell>
        </row>
        <row r="433">
          <cell r="L433" t="str">
            <v>0,96</v>
          </cell>
        </row>
        <row r="436">
          <cell r="L436" t="str">
            <v>0,91</v>
          </cell>
        </row>
        <row r="437">
          <cell r="L437" t="str">
            <v>0,91</v>
          </cell>
        </row>
        <row r="440">
          <cell r="L440" t="str">
            <v>0,91</v>
          </cell>
        </row>
        <row r="441">
          <cell r="L441" t="str">
            <v>0,91</v>
          </cell>
        </row>
        <row r="442">
          <cell r="L442" t="str">
            <v>0,91</v>
          </cell>
        </row>
        <row r="443">
          <cell r="L443" t="str">
            <v>0,91</v>
          </cell>
        </row>
        <row r="445">
          <cell r="L445" t="str">
            <v>0,91</v>
          </cell>
        </row>
        <row r="449">
          <cell r="L449" t="str">
            <v>0,91</v>
          </cell>
        </row>
        <row r="452">
          <cell r="L452" t="str">
            <v>0,84</v>
          </cell>
        </row>
        <row r="454">
          <cell r="L454" t="str">
            <v>0,33</v>
          </cell>
        </row>
        <row r="457">
          <cell r="L457" t="str">
            <v>0,91</v>
          </cell>
        </row>
        <row r="458">
          <cell r="L458" t="str">
            <v>0,91</v>
          </cell>
        </row>
        <row r="463">
          <cell r="L463" t="str">
            <v>0,91</v>
          </cell>
        </row>
        <row r="465">
          <cell r="L465" t="str">
            <v>0,91</v>
          </cell>
        </row>
        <row r="466">
          <cell r="L466" t="str">
            <v>0,77</v>
          </cell>
        </row>
        <row r="467">
          <cell r="L467" t="str">
            <v>0,77</v>
          </cell>
        </row>
        <row r="469">
          <cell r="L469" t="str">
            <v>0,65</v>
          </cell>
        </row>
        <row r="470">
          <cell r="L470" t="str">
            <v>0,65</v>
          </cell>
        </row>
        <row r="472">
          <cell r="L472" t="str">
            <v>0,65</v>
          </cell>
        </row>
        <row r="478">
          <cell r="L478">
            <v>0.05</v>
          </cell>
        </row>
        <row r="496">
          <cell r="L496">
            <v>0.93</v>
          </cell>
        </row>
        <row r="497">
          <cell r="L497">
            <v>0.81</v>
          </cell>
        </row>
        <row r="501">
          <cell r="L501">
            <v>0.93</v>
          </cell>
        </row>
        <row r="506">
          <cell r="L506">
            <v>0.99</v>
          </cell>
        </row>
        <row r="507">
          <cell r="L507">
            <v>0.96</v>
          </cell>
        </row>
        <row r="508">
          <cell r="L508">
            <v>0.99</v>
          </cell>
        </row>
        <row r="509">
          <cell r="L509">
            <v>0.93</v>
          </cell>
        </row>
        <row r="510">
          <cell r="L510">
            <v>0.96</v>
          </cell>
        </row>
        <row r="519">
          <cell r="L519">
            <v>0.9</v>
          </cell>
        </row>
        <row r="529">
          <cell r="L529">
            <v>1</v>
          </cell>
        </row>
        <row r="533">
          <cell r="L533">
            <v>1</v>
          </cell>
        </row>
        <row r="534">
          <cell r="L534" t="str">
            <v>0,95</v>
          </cell>
        </row>
        <row r="535">
          <cell r="L535" t="str">
            <v>0,95</v>
          </cell>
        </row>
        <row r="541">
          <cell r="L541">
            <v>1</v>
          </cell>
        </row>
        <row r="542">
          <cell r="L542">
            <v>1</v>
          </cell>
        </row>
        <row r="544">
          <cell r="L544" t="str">
            <v>0,51</v>
          </cell>
        </row>
        <row r="556">
          <cell r="L556" t="str">
            <v>0,93</v>
          </cell>
        </row>
        <row r="559">
          <cell r="L559">
            <v>1</v>
          </cell>
        </row>
        <row r="565">
          <cell r="L565">
            <v>0</v>
          </cell>
        </row>
        <row r="571">
          <cell r="L571" t="str">
            <v>0,95</v>
          </cell>
        </row>
        <row r="572">
          <cell r="L572" t="str">
            <v>0,97</v>
          </cell>
        </row>
        <row r="573">
          <cell r="L573">
            <v>1</v>
          </cell>
        </row>
        <row r="574">
          <cell r="L574">
            <v>1</v>
          </cell>
        </row>
        <row r="575">
          <cell r="L575">
            <v>1</v>
          </cell>
        </row>
        <row r="576">
          <cell r="L576" t="str">
            <v>0,97</v>
          </cell>
        </row>
        <row r="577">
          <cell r="L577" t="str">
            <v>0,78</v>
          </cell>
        </row>
        <row r="578">
          <cell r="L578" t="str">
            <v>0,87</v>
          </cell>
        </row>
        <row r="579">
          <cell r="L579" t="str">
            <v>0,87</v>
          </cell>
        </row>
        <row r="580">
          <cell r="L580" t="str">
            <v>0,99</v>
          </cell>
        </row>
        <row r="581">
          <cell r="L581" t="str">
            <v>0,99</v>
          </cell>
        </row>
        <row r="582">
          <cell r="L582" t="str">
            <v>0,97</v>
          </cell>
        </row>
        <row r="583">
          <cell r="L583" t="str">
            <v>0,97</v>
          </cell>
        </row>
        <row r="584">
          <cell r="L584" t="str">
            <v>0,97</v>
          </cell>
        </row>
        <row r="585">
          <cell r="L585" t="str">
            <v>0,93</v>
          </cell>
        </row>
        <row r="586">
          <cell r="L586" t="str">
            <v>0,87</v>
          </cell>
        </row>
        <row r="587">
          <cell r="L587" t="str">
            <v>0,97</v>
          </cell>
        </row>
        <row r="588">
          <cell r="L588" t="str">
            <v>0,97</v>
          </cell>
        </row>
        <row r="590">
          <cell r="L590" t="str">
            <v>0,87</v>
          </cell>
        </row>
        <row r="593">
          <cell r="L593">
            <v>1</v>
          </cell>
        </row>
        <row r="594">
          <cell r="L594">
            <v>1</v>
          </cell>
        </row>
        <row r="595">
          <cell r="L595" t="str">
            <v>0,87</v>
          </cell>
        </row>
        <row r="596">
          <cell r="L596">
            <v>1</v>
          </cell>
        </row>
        <row r="597">
          <cell r="L597">
            <v>1</v>
          </cell>
        </row>
        <row r="598">
          <cell r="L598">
            <v>1</v>
          </cell>
        </row>
        <row r="599">
          <cell r="L599">
            <v>1</v>
          </cell>
        </row>
        <row r="600">
          <cell r="L600" t="str">
            <v>0,87</v>
          </cell>
        </row>
        <row r="601">
          <cell r="L601" t="str">
            <v>0,87</v>
          </cell>
        </row>
        <row r="602">
          <cell r="L602">
            <v>1</v>
          </cell>
        </row>
        <row r="603">
          <cell r="L603">
            <v>1</v>
          </cell>
        </row>
        <row r="604">
          <cell r="L604">
            <v>1</v>
          </cell>
        </row>
        <row r="605">
          <cell r="L605">
            <v>1</v>
          </cell>
        </row>
        <row r="606">
          <cell r="L606">
            <v>1</v>
          </cell>
        </row>
        <row r="607">
          <cell r="L607" t="str">
            <v>0,95</v>
          </cell>
        </row>
        <row r="608">
          <cell r="L608">
            <v>1</v>
          </cell>
        </row>
        <row r="609">
          <cell r="L609" t="str">
            <v>0,96</v>
          </cell>
        </row>
        <row r="610">
          <cell r="L610" t="str">
            <v>0,99</v>
          </cell>
        </row>
        <row r="611">
          <cell r="L611" t="str">
            <v>0,99</v>
          </cell>
        </row>
        <row r="612">
          <cell r="L612" t="str">
            <v>0,95</v>
          </cell>
        </row>
        <row r="613">
          <cell r="L613" t="str">
            <v>0,87</v>
          </cell>
        </row>
        <row r="614">
          <cell r="L614" t="str">
            <v>0,87</v>
          </cell>
        </row>
        <row r="620">
          <cell r="L620" t="str">
            <v>0,96</v>
          </cell>
        </row>
        <row r="621">
          <cell r="L621" t="str">
            <v>0,87</v>
          </cell>
        </row>
        <row r="622">
          <cell r="L622" t="str">
            <v>0,96</v>
          </cell>
        </row>
        <row r="623">
          <cell r="L623" t="str">
            <v>0,42</v>
          </cell>
        </row>
        <row r="624">
          <cell r="L624" t="str">
            <v>0,87</v>
          </cell>
        </row>
        <row r="625">
          <cell r="L625" t="str">
            <v>0,87</v>
          </cell>
        </row>
        <row r="626">
          <cell r="L626" t="str">
            <v>0,87</v>
          </cell>
        </row>
        <row r="627">
          <cell r="L627" t="str">
            <v>0,87</v>
          </cell>
        </row>
        <row r="630">
          <cell r="L630" t="str">
            <v>0,87</v>
          </cell>
        </row>
        <row r="631">
          <cell r="L631" t="str">
            <v>0,87</v>
          </cell>
        </row>
        <row r="632">
          <cell r="L632" t="str">
            <v>0,87</v>
          </cell>
        </row>
        <row r="633">
          <cell r="L633" t="str">
            <v>0,87</v>
          </cell>
        </row>
        <row r="635">
          <cell r="L635" t="str">
            <v>0,87</v>
          </cell>
        </row>
        <row r="636">
          <cell r="L636" t="str">
            <v>0,87</v>
          </cell>
        </row>
        <row r="637">
          <cell r="L637" t="str">
            <v>0,87</v>
          </cell>
        </row>
        <row r="639">
          <cell r="L639" t="str">
            <v>0,60</v>
          </cell>
        </row>
        <row r="640">
          <cell r="L640" t="str">
            <v>0,87</v>
          </cell>
        </row>
        <row r="641">
          <cell r="L641" t="str">
            <v>0,87</v>
          </cell>
        </row>
        <row r="642">
          <cell r="L642" t="str">
            <v>0,87</v>
          </cell>
        </row>
        <row r="645">
          <cell r="L645" t="str">
            <v>0,87</v>
          </cell>
        </row>
        <row r="646">
          <cell r="L646" t="str">
            <v>0,87</v>
          </cell>
        </row>
        <row r="647">
          <cell r="L647" t="str">
            <v>0,87</v>
          </cell>
        </row>
        <row r="648">
          <cell r="L648" t="str">
            <v>0,87</v>
          </cell>
        </row>
        <row r="652">
          <cell r="L652">
            <v>1</v>
          </cell>
        </row>
        <row r="653">
          <cell r="L653" t="str">
            <v>0,87</v>
          </cell>
        </row>
        <row r="654">
          <cell r="L654" t="str">
            <v>0,87</v>
          </cell>
        </row>
        <row r="655">
          <cell r="L655" t="str">
            <v>0,87</v>
          </cell>
        </row>
        <row r="656">
          <cell r="L656">
            <v>1</v>
          </cell>
        </row>
        <row r="657">
          <cell r="L657" t="str">
            <v>0,87</v>
          </cell>
        </row>
        <row r="658">
          <cell r="L658" t="str">
            <v>0,87</v>
          </cell>
        </row>
        <row r="659">
          <cell r="L659">
            <v>1</v>
          </cell>
        </row>
        <row r="661">
          <cell r="L661" t="str">
            <v>0,87</v>
          </cell>
        </row>
        <row r="662">
          <cell r="L662" t="str">
            <v>0,87</v>
          </cell>
        </row>
        <row r="663">
          <cell r="L663" t="str">
            <v>0,78</v>
          </cell>
        </row>
        <row r="664">
          <cell r="L664" t="str">
            <v>0,87</v>
          </cell>
        </row>
        <row r="665">
          <cell r="L665" t="str">
            <v>0,96</v>
          </cell>
        </row>
        <row r="666">
          <cell r="L666" t="str">
            <v>0,87</v>
          </cell>
        </row>
        <row r="669">
          <cell r="L669" t="str">
            <v>0,96</v>
          </cell>
        </row>
        <row r="670">
          <cell r="L670" t="str">
            <v>0,87</v>
          </cell>
        </row>
        <row r="671">
          <cell r="L671" t="str">
            <v>0,87</v>
          </cell>
        </row>
        <row r="672">
          <cell r="L672" t="str">
            <v>0,97</v>
          </cell>
        </row>
        <row r="673">
          <cell r="L673" t="str">
            <v>0,97</v>
          </cell>
        </row>
        <row r="674">
          <cell r="L674" t="str">
            <v>0,97</v>
          </cell>
        </row>
        <row r="675">
          <cell r="L675" t="str">
            <v>0,97</v>
          </cell>
        </row>
        <row r="676">
          <cell r="L676" t="str">
            <v>0,97</v>
          </cell>
        </row>
        <row r="677">
          <cell r="L677" t="str">
            <v>0,97</v>
          </cell>
        </row>
        <row r="678">
          <cell r="L678" t="str">
            <v>0,97</v>
          </cell>
        </row>
        <row r="679">
          <cell r="L679" t="str">
            <v>0,87</v>
          </cell>
        </row>
        <row r="680">
          <cell r="L680" t="str">
            <v>0,87</v>
          </cell>
        </row>
        <row r="681">
          <cell r="L681" t="str">
            <v>0,96</v>
          </cell>
        </row>
        <row r="682">
          <cell r="L682" t="str">
            <v>0,87</v>
          </cell>
        </row>
        <row r="683">
          <cell r="L683" t="str">
            <v>0,96</v>
          </cell>
        </row>
        <row r="684">
          <cell r="L684" t="str">
            <v>0,87</v>
          </cell>
        </row>
        <row r="685">
          <cell r="L685" t="str">
            <v>0,96</v>
          </cell>
        </row>
        <row r="687">
          <cell r="L687" t="str">
            <v>0,87</v>
          </cell>
        </row>
        <row r="689">
          <cell r="L689" t="str">
            <v>0,96</v>
          </cell>
        </row>
        <row r="692">
          <cell r="L692" t="str">
            <v>0,87</v>
          </cell>
        </row>
        <row r="693">
          <cell r="L693" t="str">
            <v>0,87</v>
          </cell>
        </row>
        <row r="706">
          <cell r="L706" t="str">
            <v>0,87</v>
          </cell>
        </row>
        <row r="707">
          <cell r="L707" t="str">
            <v>0,98</v>
          </cell>
        </row>
        <row r="708">
          <cell r="L708" t="str">
            <v>0,98</v>
          </cell>
        </row>
        <row r="709">
          <cell r="L709" t="str">
            <v>0,98</v>
          </cell>
        </row>
        <row r="710">
          <cell r="L710" t="str">
            <v>0,98</v>
          </cell>
        </row>
        <row r="711">
          <cell r="L711" t="str">
            <v>0,84</v>
          </cell>
        </row>
        <row r="712">
          <cell r="L712" t="str">
            <v>0,93</v>
          </cell>
        </row>
        <row r="713">
          <cell r="L713" t="str">
            <v>0,85</v>
          </cell>
        </row>
        <row r="714">
          <cell r="L714" t="str">
            <v>0,87</v>
          </cell>
        </row>
        <row r="715">
          <cell r="L715" t="str">
            <v>0,91</v>
          </cell>
        </row>
        <row r="716">
          <cell r="L716" t="str">
            <v>0,91</v>
          </cell>
        </row>
        <row r="719">
          <cell r="L719" t="str">
            <v>0,95</v>
          </cell>
        </row>
        <row r="720">
          <cell r="L720" t="str">
            <v>0,95</v>
          </cell>
        </row>
        <row r="721">
          <cell r="L721" t="str">
            <v>0,95</v>
          </cell>
        </row>
        <row r="723">
          <cell r="L723" t="str">
            <v>0,87</v>
          </cell>
        </row>
        <row r="724">
          <cell r="L724" t="str">
            <v>0,87</v>
          </cell>
        </row>
        <row r="725">
          <cell r="L725" t="str">
            <v>0,90</v>
          </cell>
        </row>
        <row r="726">
          <cell r="L726" t="str">
            <v>0,95</v>
          </cell>
        </row>
        <row r="727">
          <cell r="L727" t="str">
            <v>0,90</v>
          </cell>
        </row>
        <row r="728">
          <cell r="L728" t="str">
            <v>0,96</v>
          </cell>
        </row>
        <row r="729">
          <cell r="L729" t="str">
            <v>0,96</v>
          </cell>
        </row>
        <row r="730">
          <cell r="L730" t="str">
            <v>0,96</v>
          </cell>
        </row>
        <row r="731">
          <cell r="L731" t="str">
            <v>0,96</v>
          </cell>
        </row>
        <row r="732">
          <cell r="L732" t="str">
            <v>0,96</v>
          </cell>
        </row>
        <row r="733">
          <cell r="L733" t="str">
            <v>0,78</v>
          </cell>
        </row>
        <row r="734">
          <cell r="L734">
            <v>1</v>
          </cell>
        </row>
        <row r="735">
          <cell r="L735" t="str">
            <v>0,90</v>
          </cell>
        </row>
        <row r="736">
          <cell r="L736" t="str">
            <v>0,87</v>
          </cell>
        </row>
        <row r="737">
          <cell r="L737" t="str">
            <v>0,87</v>
          </cell>
        </row>
        <row r="738">
          <cell r="L738" t="str">
            <v>0,87</v>
          </cell>
        </row>
        <row r="739">
          <cell r="L739" t="str">
            <v>0,87</v>
          </cell>
        </row>
        <row r="746">
          <cell r="L746" t="str">
            <v>0,87</v>
          </cell>
        </row>
        <row r="747">
          <cell r="L747" t="str">
            <v>0,96</v>
          </cell>
        </row>
        <row r="748">
          <cell r="L748" t="str">
            <v>0,95</v>
          </cell>
        </row>
        <row r="749">
          <cell r="L749" t="str">
            <v>0,95</v>
          </cell>
        </row>
        <row r="750">
          <cell r="L750" t="str">
            <v>0,87</v>
          </cell>
        </row>
        <row r="751">
          <cell r="L751" t="str">
            <v>0,95</v>
          </cell>
        </row>
      </sheetData>
      <sheetData sheetId="4" refreshError="1">
        <row r="247">
          <cell r="L247">
            <v>0.84</v>
          </cell>
        </row>
        <row r="248">
          <cell r="L248">
            <v>0.99</v>
          </cell>
        </row>
        <row r="249">
          <cell r="L249">
            <v>0.99</v>
          </cell>
        </row>
        <row r="250">
          <cell r="L250">
            <v>0.89</v>
          </cell>
        </row>
        <row r="251">
          <cell r="L251">
            <v>0.89</v>
          </cell>
        </row>
        <row r="252">
          <cell r="L252">
            <v>1</v>
          </cell>
        </row>
        <row r="253">
          <cell r="L253">
            <v>0.91</v>
          </cell>
        </row>
        <row r="254">
          <cell r="L254">
            <v>1</v>
          </cell>
        </row>
        <row r="256">
          <cell r="L256">
            <v>0.87</v>
          </cell>
        </row>
        <row r="257">
          <cell r="L257">
            <v>1</v>
          </cell>
        </row>
        <row r="258">
          <cell r="L258">
            <v>1</v>
          </cell>
        </row>
        <row r="259">
          <cell r="L259">
            <v>0.89</v>
          </cell>
        </row>
        <row r="260">
          <cell r="L260">
            <v>0.91</v>
          </cell>
        </row>
        <row r="261">
          <cell r="L261">
            <v>0.97</v>
          </cell>
        </row>
        <row r="262">
          <cell r="L262">
            <v>0.91</v>
          </cell>
        </row>
        <row r="263">
          <cell r="L263">
            <v>1</v>
          </cell>
        </row>
        <row r="264">
          <cell r="L264">
            <v>0.78</v>
          </cell>
        </row>
        <row r="266">
          <cell r="L266">
            <v>0.98</v>
          </cell>
        </row>
        <row r="268">
          <cell r="L268">
            <v>1</v>
          </cell>
        </row>
        <row r="271">
          <cell r="L271">
            <v>0.99</v>
          </cell>
        </row>
        <row r="272">
          <cell r="L272">
            <v>0.99</v>
          </cell>
        </row>
        <row r="273">
          <cell r="L273">
            <v>0.99</v>
          </cell>
        </row>
        <row r="274">
          <cell r="L274">
            <v>0.99</v>
          </cell>
        </row>
        <row r="275">
          <cell r="L275">
            <v>0.91</v>
          </cell>
        </row>
        <row r="277">
          <cell r="L277">
            <v>0.97</v>
          </cell>
        </row>
        <row r="278">
          <cell r="L278">
            <v>0.99</v>
          </cell>
        </row>
        <row r="279">
          <cell r="L279">
            <v>0.81</v>
          </cell>
        </row>
        <row r="280">
          <cell r="L280">
            <v>0.95</v>
          </cell>
        </row>
        <row r="281">
          <cell r="L281">
            <v>0.95</v>
          </cell>
        </row>
        <row r="282">
          <cell r="L282">
            <v>1</v>
          </cell>
        </row>
        <row r="284">
          <cell r="L284">
            <v>1</v>
          </cell>
        </row>
        <row r="285">
          <cell r="L285">
            <v>1</v>
          </cell>
        </row>
        <row r="286">
          <cell r="L286">
            <v>0.91</v>
          </cell>
        </row>
        <row r="291">
          <cell r="L291">
            <v>0.85</v>
          </cell>
        </row>
        <row r="292">
          <cell r="L292">
            <v>1</v>
          </cell>
        </row>
        <row r="293">
          <cell r="L293">
            <v>0.93</v>
          </cell>
        </row>
        <row r="294">
          <cell r="L294">
            <v>0.7</v>
          </cell>
        </row>
        <row r="295">
          <cell r="L295">
            <v>0.93</v>
          </cell>
        </row>
        <row r="297">
          <cell r="L297">
            <v>1</v>
          </cell>
        </row>
        <row r="302">
          <cell r="L302">
            <v>0.95</v>
          </cell>
        </row>
        <row r="306">
          <cell r="L306">
            <v>0.97</v>
          </cell>
        </row>
        <row r="307">
          <cell r="L307">
            <v>0.95</v>
          </cell>
        </row>
        <row r="308">
          <cell r="L308">
            <v>0.89</v>
          </cell>
        </row>
        <row r="309">
          <cell r="L309">
            <v>0.97</v>
          </cell>
        </row>
        <row r="311">
          <cell r="L311">
            <v>0.91</v>
          </cell>
        </row>
        <row r="477">
          <cell r="L477">
            <v>0.85</v>
          </cell>
        </row>
        <row r="495">
          <cell r="L495">
            <v>0.81</v>
          </cell>
        </row>
        <row r="496">
          <cell r="L496">
            <v>0.81</v>
          </cell>
        </row>
        <row r="500">
          <cell r="L500">
            <v>0.81</v>
          </cell>
        </row>
        <row r="505">
          <cell r="L505">
            <v>0.73</v>
          </cell>
        </row>
        <row r="506">
          <cell r="L506">
            <v>0.73</v>
          </cell>
        </row>
        <row r="507">
          <cell r="L507">
            <v>0.73</v>
          </cell>
        </row>
        <row r="508">
          <cell r="L508">
            <v>0.73</v>
          </cell>
        </row>
        <row r="509">
          <cell r="L509">
            <v>0.73</v>
          </cell>
        </row>
        <row r="518">
          <cell r="L518">
            <v>0.7</v>
          </cell>
        </row>
        <row r="532">
          <cell r="L532">
            <v>0.9</v>
          </cell>
        </row>
        <row r="540">
          <cell r="L540">
            <v>0.87</v>
          </cell>
        </row>
        <row r="541">
          <cell r="L541">
            <v>0.87</v>
          </cell>
        </row>
        <row r="543">
          <cell r="L543">
            <v>0.9</v>
          </cell>
        </row>
        <row r="555">
          <cell r="L555">
            <v>0.9</v>
          </cell>
        </row>
        <row r="558">
          <cell r="L558">
            <v>0.9</v>
          </cell>
        </row>
      </sheetData>
      <sheetData sheetId="5" refreshError="1">
        <row r="5">
          <cell r="L5">
            <v>1</v>
          </cell>
        </row>
        <row r="6">
          <cell r="L6">
            <v>1</v>
          </cell>
        </row>
        <row r="7">
          <cell r="L7">
            <v>1</v>
          </cell>
        </row>
        <row r="10">
          <cell r="L10">
            <v>1</v>
          </cell>
        </row>
        <row r="11">
          <cell r="L11">
            <v>1</v>
          </cell>
        </row>
        <row r="12">
          <cell r="L12">
            <v>1</v>
          </cell>
        </row>
        <row r="13">
          <cell r="L13">
            <v>0.89</v>
          </cell>
        </row>
        <row r="14">
          <cell r="L14">
            <v>0.89</v>
          </cell>
        </row>
        <row r="15">
          <cell r="L15">
            <v>1</v>
          </cell>
        </row>
        <row r="16">
          <cell r="L16">
            <v>1</v>
          </cell>
        </row>
        <row r="17">
          <cell r="L17">
            <v>1</v>
          </cell>
        </row>
        <row r="18">
          <cell r="L18">
            <v>1</v>
          </cell>
        </row>
        <row r="19">
          <cell r="L19">
            <v>1</v>
          </cell>
        </row>
        <row r="20">
          <cell r="L20">
            <v>0.69</v>
          </cell>
        </row>
        <row r="248">
          <cell r="L248">
            <v>0.97</v>
          </cell>
        </row>
        <row r="249">
          <cell r="L249">
            <v>1</v>
          </cell>
        </row>
        <row r="250">
          <cell r="L250">
            <v>1</v>
          </cell>
        </row>
        <row r="251">
          <cell r="L251">
            <v>1</v>
          </cell>
        </row>
        <row r="252">
          <cell r="L252">
            <v>1</v>
          </cell>
        </row>
        <row r="253">
          <cell r="L253">
            <v>0.8</v>
          </cell>
        </row>
        <row r="254">
          <cell r="L254">
            <v>1</v>
          </cell>
        </row>
        <row r="274">
          <cell r="L274">
            <v>0.96</v>
          </cell>
        </row>
        <row r="275">
          <cell r="L275">
            <v>0.96</v>
          </cell>
        </row>
        <row r="280">
          <cell r="L280">
            <v>0.78</v>
          </cell>
        </row>
        <row r="281">
          <cell r="L281">
            <v>0.95</v>
          </cell>
        </row>
        <row r="282">
          <cell r="L282">
            <v>0.99</v>
          </cell>
        </row>
        <row r="284">
          <cell r="L284">
            <v>1</v>
          </cell>
        </row>
        <row r="285">
          <cell r="L285">
            <v>0.96</v>
          </cell>
        </row>
        <row r="292">
          <cell r="L292">
            <v>1</v>
          </cell>
        </row>
        <row r="293">
          <cell r="L293">
            <v>1</v>
          </cell>
        </row>
        <row r="295">
          <cell r="L295">
            <v>1</v>
          </cell>
        </row>
        <row r="298">
          <cell r="L298">
            <v>1</v>
          </cell>
        </row>
        <row r="302">
          <cell r="L302">
            <v>1</v>
          </cell>
        </row>
        <row r="303">
          <cell r="L303">
            <v>1</v>
          </cell>
        </row>
        <row r="304">
          <cell r="L304">
            <v>1</v>
          </cell>
        </row>
        <row r="305">
          <cell r="L305">
            <v>1</v>
          </cell>
        </row>
        <row r="307">
          <cell r="L307">
            <v>0.9</v>
          </cell>
        </row>
        <row r="326">
          <cell r="L326">
            <v>0.84</v>
          </cell>
        </row>
        <row r="327">
          <cell r="L327">
            <v>0.89</v>
          </cell>
        </row>
        <row r="328">
          <cell r="L328">
            <v>0.89</v>
          </cell>
        </row>
        <row r="330">
          <cell r="L330">
            <v>0.89</v>
          </cell>
        </row>
        <row r="331">
          <cell r="L331">
            <v>0.77</v>
          </cell>
        </row>
        <row r="332">
          <cell r="L332">
            <v>0.96</v>
          </cell>
        </row>
        <row r="333">
          <cell r="L333">
            <v>0.93</v>
          </cell>
        </row>
        <row r="337">
          <cell r="L337">
            <v>0.84</v>
          </cell>
        </row>
        <row r="338">
          <cell r="L338">
            <v>0.69</v>
          </cell>
        </row>
        <row r="340">
          <cell r="L340">
            <v>0.42</v>
          </cell>
        </row>
        <row r="341">
          <cell r="L341">
            <v>0.84</v>
          </cell>
        </row>
        <row r="342">
          <cell r="L342">
            <v>0.56000000000000005</v>
          </cell>
        </row>
        <row r="345">
          <cell r="L345">
            <v>0.96</v>
          </cell>
        </row>
        <row r="346">
          <cell r="L346">
            <v>0.96</v>
          </cell>
        </row>
        <row r="349">
          <cell r="L349">
            <v>0.85</v>
          </cell>
        </row>
        <row r="350">
          <cell r="L350">
            <v>0.96</v>
          </cell>
        </row>
        <row r="351">
          <cell r="L351">
            <v>0.85</v>
          </cell>
        </row>
        <row r="352">
          <cell r="L352">
            <v>0.85</v>
          </cell>
        </row>
        <row r="353">
          <cell r="L353">
            <v>0.85</v>
          </cell>
        </row>
        <row r="361">
          <cell r="L361">
            <v>0.84</v>
          </cell>
        </row>
        <row r="362">
          <cell r="L362">
            <v>0.49</v>
          </cell>
        </row>
        <row r="365">
          <cell r="L365">
            <v>0.24</v>
          </cell>
        </row>
        <row r="366">
          <cell r="L366">
            <v>0.81</v>
          </cell>
        </row>
        <row r="367">
          <cell r="L367">
            <v>0.85</v>
          </cell>
        </row>
        <row r="370">
          <cell r="L370">
            <v>0.84</v>
          </cell>
        </row>
        <row r="389">
          <cell r="L389">
            <v>0.65</v>
          </cell>
        </row>
        <row r="390">
          <cell r="L390">
            <v>0.9</v>
          </cell>
        </row>
        <row r="392">
          <cell r="L392">
            <v>0.51</v>
          </cell>
        </row>
        <row r="394">
          <cell r="L394">
            <v>0.9</v>
          </cell>
        </row>
        <row r="396">
          <cell r="L396">
            <v>0.78</v>
          </cell>
        </row>
        <row r="397">
          <cell r="L397">
            <v>0.42</v>
          </cell>
        </row>
        <row r="399">
          <cell r="L399">
            <v>0.89</v>
          </cell>
        </row>
        <row r="403">
          <cell r="L403">
            <v>0.69</v>
          </cell>
        </row>
        <row r="404">
          <cell r="L404">
            <v>0.51</v>
          </cell>
        </row>
        <row r="405">
          <cell r="L405">
            <v>0.69</v>
          </cell>
        </row>
        <row r="406">
          <cell r="L406">
            <v>0.9</v>
          </cell>
        </row>
        <row r="408">
          <cell r="L408">
            <v>0.85</v>
          </cell>
        </row>
        <row r="409">
          <cell r="L409">
            <v>0.85</v>
          </cell>
        </row>
        <row r="410">
          <cell r="L410">
            <v>0.85</v>
          </cell>
        </row>
        <row r="411">
          <cell r="L411">
            <v>0.85</v>
          </cell>
        </row>
        <row r="414">
          <cell r="L414">
            <v>0.87</v>
          </cell>
        </row>
        <row r="415">
          <cell r="L415">
            <v>1</v>
          </cell>
        </row>
        <row r="418">
          <cell r="L418">
            <v>0.9</v>
          </cell>
        </row>
        <row r="419">
          <cell r="L419">
            <v>0.75</v>
          </cell>
        </row>
        <row r="421">
          <cell r="L421">
            <v>0.77</v>
          </cell>
        </row>
        <row r="422">
          <cell r="L422">
            <v>0.77</v>
          </cell>
        </row>
        <row r="426">
          <cell r="L426">
            <v>0.56000000000000005</v>
          </cell>
        </row>
        <row r="430">
          <cell r="L430">
            <v>0.84</v>
          </cell>
        </row>
        <row r="432">
          <cell r="L432">
            <v>0.84</v>
          </cell>
        </row>
        <row r="435">
          <cell r="L435">
            <v>0.77</v>
          </cell>
        </row>
        <row r="436">
          <cell r="L436">
            <v>0.89</v>
          </cell>
        </row>
        <row r="439">
          <cell r="L439">
            <v>0.89</v>
          </cell>
        </row>
        <row r="440">
          <cell r="L440">
            <v>0.89</v>
          </cell>
        </row>
        <row r="441">
          <cell r="L441">
            <v>0.89</v>
          </cell>
        </row>
        <row r="442">
          <cell r="L442">
            <v>0.89</v>
          </cell>
        </row>
        <row r="444">
          <cell r="L444">
            <v>0.7</v>
          </cell>
        </row>
        <row r="448">
          <cell r="L448">
            <v>0.89</v>
          </cell>
        </row>
        <row r="451">
          <cell r="L451">
            <v>0.93</v>
          </cell>
        </row>
        <row r="453">
          <cell r="L453">
            <v>0.93</v>
          </cell>
        </row>
        <row r="456">
          <cell r="L456">
            <v>0.96</v>
          </cell>
        </row>
        <row r="457">
          <cell r="L457">
            <v>0.63</v>
          </cell>
        </row>
        <row r="462">
          <cell r="L462">
            <v>0.89</v>
          </cell>
        </row>
        <row r="464">
          <cell r="L464">
            <v>0.49</v>
          </cell>
        </row>
        <row r="465">
          <cell r="L465">
            <v>0.96</v>
          </cell>
        </row>
        <row r="466">
          <cell r="L466">
            <v>0.96</v>
          </cell>
        </row>
        <row r="468">
          <cell r="L468">
            <v>0.99</v>
          </cell>
        </row>
        <row r="469">
          <cell r="L469">
            <v>0.99</v>
          </cell>
        </row>
        <row r="471">
          <cell r="L471">
            <v>0.24</v>
          </cell>
        </row>
        <row r="477">
          <cell r="L477">
            <v>0.56000000000000005</v>
          </cell>
        </row>
        <row r="495">
          <cell r="L495">
            <v>0.81</v>
          </cell>
        </row>
        <row r="496">
          <cell r="L496">
            <v>0.96</v>
          </cell>
        </row>
        <row r="500">
          <cell r="L500">
            <v>0.84</v>
          </cell>
        </row>
        <row r="505">
          <cell r="L505">
            <v>0.7</v>
          </cell>
        </row>
        <row r="506">
          <cell r="L506">
            <v>0.7</v>
          </cell>
        </row>
        <row r="507">
          <cell r="L507">
            <v>0.7</v>
          </cell>
        </row>
        <row r="508">
          <cell r="L508">
            <v>0.7</v>
          </cell>
        </row>
        <row r="509">
          <cell r="L509">
            <v>0.7</v>
          </cell>
        </row>
        <row r="518">
          <cell r="L518">
            <v>0.51</v>
          </cell>
        </row>
        <row r="540">
          <cell r="L540">
            <v>0.9</v>
          </cell>
        </row>
        <row r="541">
          <cell r="L541">
            <v>0.9</v>
          </cell>
        </row>
        <row r="543">
          <cell r="L543">
            <v>0.9</v>
          </cell>
        </row>
        <row r="555">
          <cell r="L555">
            <v>0.85</v>
          </cell>
        </row>
        <row r="558">
          <cell r="L558">
            <v>0.51</v>
          </cell>
        </row>
      </sheetData>
      <sheetData sheetId="6" refreshError="1">
        <row r="477">
          <cell r="L477">
            <v>0.85</v>
          </cell>
        </row>
        <row r="495">
          <cell r="L495">
            <v>0.81</v>
          </cell>
        </row>
        <row r="496">
          <cell r="L496">
            <v>0.81</v>
          </cell>
        </row>
        <row r="500">
          <cell r="L500">
            <v>0.81</v>
          </cell>
        </row>
        <row r="505">
          <cell r="L505">
            <v>0.73</v>
          </cell>
        </row>
        <row r="506">
          <cell r="L506">
            <v>0.73</v>
          </cell>
        </row>
        <row r="507">
          <cell r="L507">
            <v>0.73</v>
          </cell>
        </row>
        <row r="508">
          <cell r="L508">
            <v>0.73</v>
          </cell>
        </row>
        <row r="509">
          <cell r="L509">
            <v>0.73</v>
          </cell>
        </row>
        <row r="518">
          <cell r="L518">
            <v>0.7</v>
          </cell>
        </row>
      </sheetData>
      <sheetData sheetId="7" refreshError="1">
        <row r="5">
          <cell r="K5">
            <v>0.93</v>
          </cell>
        </row>
        <row r="6">
          <cell r="K6">
            <v>0.97</v>
          </cell>
        </row>
        <row r="7">
          <cell r="K7">
            <v>0.96</v>
          </cell>
        </row>
        <row r="8">
          <cell r="K8">
            <v>0.96</v>
          </cell>
        </row>
        <row r="9">
          <cell r="K9">
            <v>1</v>
          </cell>
        </row>
        <row r="10">
          <cell r="K10">
            <v>0.89</v>
          </cell>
        </row>
        <row r="11">
          <cell r="K11">
            <v>1</v>
          </cell>
        </row>
        <row r="12">
          <cell r="K12">
            <v>0.96</v>
          </cell>
        </row>
        <row r="13">
          <cell r="K13">
            <v>1</v>
          </cell>
        </row>
        <row r="14">
          <cell r="K14">
            <v>0.96</v>
          </cell>
        </row>
        <row r="15">
          <cell r="K15">
            <v>0.96</v>
          </cell>
        </row>
        <row r="16">
          <cell r="K16">
            <v>0.96</v>
          </cell>
        </row>
        <row r="17">
          <cell r="K17">
            <v>0.81</v>
          </cell>
        </row>
        <row r="18">
          <cell r="K18">
            <v>1</v>
          </cell>
        </row>
        <row r="19">
          <cell r="K19">
            <v>1</v>
          </cell>
        </row>
        <row r="20">
          <cell r="K20">
            <v>1</v>
          </cell>
        </row>
        <row r="22">
          <cell r="K22">
            <v>0.93</v>
          </cell>
        </row>
        <row r="24">
          <cell r="K24">
            <v>1</v>
          </cell>
        </row>
        <row r="25">
          <cell r="K25">
            <v>0.89</v>
          </cell>
        </row>
        <row r="26">
          <cell r="K26">
            <v>0.96</v>
          </cell>
        </row>
        <row r="27">
          <cell r="K27">
            <v>0.99</v>
          </cell>
        </row>
        <row r="28">
          <cell r="K28">
            <v>0.91</v>
          </cell>
        </row>
        <row r="30">
          <cell r="K30">
            <v>0.96</v>
          </cell>
        </row>
        <row r="31">
          <cell r="K31">
            <v>0.84</v>
          </cell>
        </row>
        <row r="32">
          <cell r="K32">
            <v>0.84</v>
          </cell>
        </row>
        <row r="33">
          <cell r="K33">
            <v>0.89</v>
          </cell>
        </row>
        <row r="34">
          <cell r="K34">
            <v>0.89</v>
          </cell>
        </row>
        <row r="35">
          <cell r="K35">
            <v>0.97</v>
          </cell>
        </row>
        <row r="36">
          <cell r="K36">
            <v>0.89</v>
          </cell>
        </row>
        <row r="37">
          <cell r="K37">
            <v>0.96</v>
          </cell>
        </row>
        <row r="38">
          <cell r="K38">
            <v>0.89</v>
          </cell>
        </row>
        <row r="39">
          <cell r="K39">
            <v>0.89</v>
          </cell>
        </row>
        <row r="40">
          <cell r="K40">
            <v>0.81</v>
          </cell>
        </row>
        <row r="41">
          <cell r="K41">
            <v>0.96</v>
          </cell>
        </row>
        <row r="42">
          <cell r="K42">
            <v>0.96</v>
          </cell>
        </row>
        <row r="43">
          <cell r="K43">
            <v>0.96</v>
          </cell>
        </row>
        <row r="44">
          <cell r="K44">
            <v>1</v>
          </cell>
        </row>
        <row r="45">
          <cell r="K45">
            <v>0.84</v>
          </cell>
        </row>
        <row r="46">
          <cell r="K46">
            <v>0.84</v>
          </cell>
        </row>
        <row r="47">
          <cell r="K47">
            <v>0.89</v>
          </cell>
        </row>
        <row r="48">
          <cell r="K48">
            <v>0.89</v>
          </cell>
        </row>
        <row r="49">
          <cell r="K49">
            <v>0.81</v>
          </cell>
        </row>
        <row r="52">
          <cell r="K52">
            <v>0.96</v>
          </cell>
        </row>
        <row r="53">
          <cell r="K53">
            <v>0.96</v>
          </cell>
        </row>
        <row r="54">
          <cell r="K54">
            <v>0.81</v>
          </cell>
        </row>
        <row r="55">
          <cell r="K55">
            <v>0.96</v>
          </cell>
        </row>
        <row r="56">
          <cell r="K56">
            <v>0.96</v>
          </cell>
        </row>
        <row r="57">
          <cell r="K57">
            <v>0.96</v>
          </cell>
        </row>
        <row r="58">
          <cell r="K58">
            <v>1</v>
          </cell>
        </row>
        <row r="60">
          <cell r="K60">
            <v>0.89</v>
          </cell>
        </row>
        <row r="61">
          <cell r="K61">
            <v>1</v>
          </cell>
        </row>
        <row r="63">
          <cell r="K63">
            <v>0.89</v>
          </cell>
        </row>
        <row r="64">
          <cell r="K64">
            <v>0.89</v>
          </cell>
        </row>
        <row r="65">
          <cell r="K65">
            <v>1</v>
          </cell>
        </row>
        <row r="66">
          <cell r="K66">
            <v>0.93</v>
          </cell>
        </row>
        <row r="67">
          <cell r="K67">
            <v>0.89</v>
          </cell>
        </row>
        <row r="68">
          <cell r="K68">
            <v>0.96</v>
          </cell>
        </row>
        <row r="69">
          <cell r="K69">
            <v>0.89</v>
          </cell>
        </row>
        <row r="70">
          <cell r="K70">
            <v>0.89</v>
          </cell>
        </row>
        <row r="72">
          <cell r="K72">
            <v>0.85</v>
          </cell>
        </row>
        <row r="73">
          <cell r="K73">
            <v>0.85</v>
          </cell>
        </row>
        <row r="75">
          <cell r="K75">
            <v>0.85</v>
          </cell>
        </row>
        <row r="76">
          <cell r="K76">
            <v>0.85</v>
          </cell>
        </row>
        <row r="77">
          <cell r="K77">
            <v>0.96</v>
          </cell>
        </row>
        <row r="79">
          <cell r="K79">
            <v>0.93</v>
          </cell>
        </row>
        <row r="80">
          <cell r="K80">
            <v>0.96</v>
          </cell>
        </row>
        <row r="81">
          <cell r="K81">
            <v>1</v>
          </cell>
        </row>
        <row r="82">
          <cell r="K82">
            <v>0.96</v>
          </cell>
        </row>
        <row r="83">
          <cell r="K83">
            <v>0.93</v>
          </cell>
        </row>
        <row r="84">
          <cell r="K84">
            <v>0.93</v>
          </cell>
        </row>
        <row r="85">
          <cell r="K85">
            <v>0.93</v>
          </cell>
        </row>
        <row r="86">
          <cell r="K86">
            <v>0.93</v>
          </cell>
        </row>
        <row r="87">
          <cell r="K87">
            <v>0.93</v>
          </cell>
        </row>
        <row r="88">
          <cell r="K88">
            <v>0.93</v>
          </cell>
        </row>
        <row r="89">
          <cell r="K89">
            <v>0.89</v>
          </cell>
        </row>
        <row r="90">
          <cell r="K90">
            <v>0.89</v>
          </cell>
        </row>
        <row r="91">
          <cell r="K91">
            <v>0.89</v>
          </cell>
        </row>
        <row r="92">
          <cell r="K92">
            <v>0.93</v>
          </cell>
        </row>
        <row r="93">
          <cell r="K93">
            <v>0.89</v>
          </cell>
        </row>
        <row r="94">
          <cell r="K94">
            <v>0.89</v>
          </cell>
        </row>
        <row r="95">
          <cell r="K95">
            <v>0.89</v>
          </cell>
        </row>
        <row r="96">
          <cell r="K96">
            <v>0.89</v>
          </cell>
        </row>
        <row r="97">
          <cell r="K97">
            <v>0.89</v>
          </cell>
        </row>
        <row r="98">
          <cell r="K98">
            <v>0.89</v>
          </cell>
        </row>
        <row r="99">
          <cell r="K99">
            <v>0.89</v>
          </cell>
        </row>
        <row r="100">
          <cell r="K100">
            <v>0.89</v>
          </cell>
        </row>
        <row r="101">
          <cell r="K101">
            <v>0.89</v>
          </cell>
        </row>
        <row r="102">
          <cell r="K102">
            <v>0.89</v>
          </cell>
        </row>
        <row r="104">
          <cell r="K104">
            <v>0.93</v>
          </cell>
        </row>
        <row r="105">
          <cell r="K105">
            <v>1</v>
          </cell>
        </row>
        <row r="106">
          <cell r="K106">
            <v>0.89</v>
          </cell>
        </row>
        <row r="107">
          <cell r="K107">
            <v>0.85</v>
          </cell>
        </row>
        <row r="108">
          <cell r="K108">
            <v>0.85</v>
          </cell>
        </row>
        <row r="110">
          <cell r="K110">
            <v>0.89</v>
          </cell>
        </row>
        <row r="111">
          <cell r="K111">
            <v>0.89</v>
          </cell>
        </row>
        <row r="112">
          <cell r="K112">
            <v>0.89</v>
          </cell>
        </row>
        <row r="113">
          <cell r="K113">
            <v>0.89</v>
          </cell>
        </row>
        <row r="114">
          <cell r="K114">
            <v>0.89</v>
          </cell>
        </row>
        <row r="116">
          <cell r="K116">
            <v>0.89</v>
          </cell>
        </row>
        <row r="117">
          <cell r="K117">
            <v>0.89</v>
          </cell>
        </row>
        <row r="118">
          <cell r="K118">
            <v>0.89</v>
          </cell>
        </row>
        <row r="119">
          <cell r="K119">
            <v>0.89</v>
          </cell>
        </row>
        <row r="120">
          <cell r="K120">
            <v>0.81</v>
          </cell>
        </row>
        <row r="121">
          <cell r="K121">
            <v>0.89</v>
          </cell>
        </row>
        <row r="122">
          <cell r="K122">
            <v>0.89</v>
          </cell>
        </row>
        <row r="123">
          <cell r="K123">
            <v>0.89</v>
          </cell>
        </row>
        <row r="124">
          <cell r="K124">
            <v>0.89</v>
          </cell>
        </row>
        <row r="125">
          <cell r="K125">
            <v>0.89</v>
          </cell>
        </row>
        <row r="126">
          <cell r="K126">
            <v>0.85</v>
          </cell>
        </row>
        <row r="127">
          <cell r="K127">
            <v>0.85</v>
          </cell>
        </row>
        <row r="128">
          <cell r="K128">
            <v>0.73</v>
          </cell>
        </row>
        <row r="129">
          <cell r="K129">
            <v>1</v>
          </cell>
        </row>
        <row r="130">
          <cell r="K130">
            <v>0.93</v>
          </cell>
        </row>
        <row r="131">
          <cell r="K131">
            <v>0.81</v>
          </cell>
        </row>
        <row r="132">
          <cell r="K132">
            <v>0.81</v>
          </cell>
        </row>
        <row r="133">
          <cell r="K133">
            <v>0.81</v>
          </cell>
        </row>
        <row r="134">
          <cell r="K134">
            <v>0.89</v>
          </cell>
        </row>
        <row r="135">
          <cell r="K135">
            <v>0.89</v>
          </cell>
        </row>
        <row r="136">
          <cell r="K136">
            <v>0.8</v>
          </cell>
        </row>
        <row r="137">
          <cell r="K137">
            <v>1</v>
          </cell>
        </row>
        <row r="138">
          <cell r="K138">
            <v>0.93</v>
          </cell>
        </row>
        <row r="139">
          <cell r="K139">
            <v>0.93</v>
          </cell>
        </row>
        <row r="140">
          <cell r="K140">
            <v>0.8</v>
          </cell>
        </row>
        <row r="141">
          <cell r="K141">
            <v>0.8</v>
          </cell>
        </row>
        <row r="142">
          <cell r="K142">
            <v>0.93</v>
          </cell>
        </row>
        <row r="143">
          <cell r="K143">
            <v>1</v>
          </cell>
        </row>
        <row r="144">
          <cell r="K144">
            <v>0.93</v>
          </cell>
        </row>
        <row r="145">
          <cell r="K145">
            <v>0.93</v>
          </cell>
        </row>
        <row r="146">
          <cell r="K146">
            <v>0.81</v>
          </cell>
        </row>
        <row r="147">
          <cell r="K147">
            <v>0.73</v>
          </cell>
        </row>
        <row r="149">
          <cell r="K149">
            <v>0.96</v>
          </cell>
        </row>
        <row r="150">
          <cell r="K150">
            <v>0.93</v>
          </cell>
        </row>
        <row r="151">
          <cell r="K151">
            <v>0.89</v>
          </cell>
        </row>
        <row r="152">
          <cell r="K152">
            <v>0.81</v>
          </cell>
        </row>
        <row r="153">
          <cell r="K153">
            <v>0.89</v>
          </cell>
        </row>
        <row r="154">
          <cell r="K154">
            <v>0.89</v>
          </cell>
        </row>
        <row r="155">
          <cell r="K155">
            <v>0.93</v>
          </cell>
        </row>
        <row r="156">
          <cell r="K156">
            <v>0.89</v>
          </cell>
        </row>
        <row r="157">
          <cell r="K157">
            <v>0.89</v>
          </cell>
        </row>
        <row r="158">
          <cell r="K158">
            <v>0.89</v>
          </cell>
        </row>
        <row r="159">
          <cell r="K159">
            <v>1</v>
          </cell>
        </row>
        <row r="160">
          <cell r="K160">
            <v>0.89</v>
          </cell>
        </row>
        <row r="161">
          <cell r="K161">
            <v>1</v>
          </cell>
        </row>
        <row r="163">
          <cell r="K163">
            <v>0.89</v>
          </cell>
        </row>
        <row r="164">
          <cell r="K164">
            <v>0.89</v>
          </cell>
        </row>
        <row r="165">
          <cell r="K165">
            <v>0.89</v>
          </cell>
        </row>
        <row r="171">
          <cell r="K171">
            <v>1</v>
          </cell>
        </row>
        <row r="172">
          <cell r="K172">
            <v>0.96</v>
          </cell>
        </row>
        <row r="173">
          <cell r="K173">
            <v>0.96</v>
          </cell>
        </row>
        <row r="182">
          <cell r="K182">
            <v>0.96</v>
          </cell>
        </row>
        <row r="183">
          <cell r="K183">
            <v>1</v>
          </cell>
        </row>
        <row r="184">
          <cell r="K184">
            <v>1</v>
          </cell>
        </row>
        <row r="185">
          <cell r="K185">
            <v>1</v>
          </cell>
        </row>
        <row r="186">
          <cell r="K186">
            <v>0.89</v>
          </cell>
        </row>
        <row r="187">
          <cell r="K187">
            <v>0.89</v>
          </cell>
        </row>
        <row r="188">
          <cell r="K188">
            <v>0.96</v>
          </cell>
        </row>
        <row r="189">
          <cell r="K189">
            <v>0.89</v>
          </cell>
        </row>
        <row r="190">
          <cell r="K190">
            <v>0.89</v>
          </cell>
        </row>
        <row r="248">
          <cell r="K248">
            <v>0.96</v>
          </cell>
        </row>
        <row r="249">
          <cell r="K249">
            <v>0.84</v>
          </cell>
        </row>
        <row r="250">
          <cell r="K250">
            <v>1</v>
          </cell>
        </row>
        <row r="251">
          <cell r="K251">
            <v>0.78</v>
          </cell>
        </row>
        <row r="252">
          <cell r="K252">
            <v>0.78</v>
          </cell>
        </row>
        <row r="253">
          <cell r="K253">
            <v>1</v>
          </cell>
        </row>
        <row r="254">
          <cell r="K254">
            <v>1</v>
          </cell>
        </row>
        <row r="255">
          <cell r="K255">
            <v>0.93</v>
          </cell>
        </row>
        <row r="257">
          <cell r="K257">
            <v>0.96</v>
          </cell>
        </row>
        <row r="258">
          <cell r="K258">
            <v>0.93</v>
          </cell>
        </row>
        <row r="259">
          <cell r="K259">
            <v>0.93</v>
          </cell>
        </row>
        <row r="260">
          <cell r="K260">
            <v>1</v>
          </cell>
        </row>
        <row r="261">
          <cell r="K261">
            <v>0.97</v>
          </cell>
        </row>
        <row r="262">
          <cell r="K262">
            <v>0.93</v>
          </cell>
        </row>
        <row r="263">
          <cell r="K263">
            <v>0.93</v>
          </cell>
        </row>
        <row r="264">
          <cell r="K264">
            <v>1</v>
          </cell>
        </row>
        <row r="265">
          <cell r="K265">
            <v>0.93</v>
          </cell>
        </row>
        <row r="267">
          <cell r="K267">
            <v>0.81</v>
          </cell>
        </row>
        <row r="269">
          <cell r="K269">
            <v>1</v>
          </cell>
        </row>
        <row r="272">
          <cell r="K272">
            <v>0.93</v>
          </cell>
        </row>
        <row r="273">
          <cell r="K273">
            <v>0.93</v>
          </cell>
        </row>
        <row r="274">
          <cell r="K274">
            <v>1</v>
          </cell>
        </row>
        <row r="275">
          <cell r="K275">
            <v>1</v>
          </cell>
        </row>
        <row r="276">
          <cell r="K276">
            <v>0.93</v>
          </cell>
        </row>
        <row r="278">
          <cell r="K278">
            <v>0.96</v>
          </cell>
        </row>
        <row r="279">
          <cell r="K279">
            <v>1</v>
          </cell>
        </row>
        <row r="280">
          <cell r="K280">
            <v>0.96</v>
          </cell>
        </row>
        <row r="281">
          <cell r="K281">
            <v>1</v>
          </cell>
        </row>
        <row r="282">
          <cell r="K282">
            <v>1</v>
          </cell>
        </row>
        <row r="283">
          <cell r="K283">
            <v>0.89</v>
          </cell>
        </row>
        <row r="285">
          <cell r="K285">
            <v>0.96</v>
          </cell>
        </row>
        <row r="286">
          <cell r="K286">
            <v>0.89</v>
          </cell>
        </row>
        <row r="287">
          <cell r="K287">
            <v>0.96</v>
          </cell>
        </row>
        <row r="292">
          <cell r="K292">
            <v>0.96</v>
          </cell>
        </row>
        <row r="293">
          <cell r="K293">
            <v>1</v>
          </cell>
        </row>
        <row r="294">
          <cell r="K294">
            <v>0.89</v>
          </cell>
        </row>
        <row r="295">
          <cell r="K295">
            <v>0.93</v>
          </cell>
        </row>
        <row r="296">
          <cell r="K296">
            <v>1</v>
          </cell>
        </row>
        <row r="298">
          <cell r="K298">
            <v>1</v>
          </cell>
        </row>
        <row r="303">
          <cell r="K303">
            <v>0.89</v>
          </cell>
        </row>
        <row r="307">
          <cell r="K307">
            <v>0.73</v>
          </cell>
        </row>
        <row r="308">
          <cell r="K308">
            <v>0.89</v>
          </cell>
        </row>
        <row r="309">
          <cell r="K309">
            <v>0.69</v>
          </cell>
        </row>
        <row r="310">
          <cell r="K310">
            <v>0.96</v>
          </cell>
        </row>
        <row r="312">
          <cell r="K312">
            <v>0.73</v>
          </cell>
        </row>
        <row r="327">
          <cell r="K327">
            <v>0.89</v>
          </cell>
        </row>
        <row r="328">
          <cell r="K328">
            <v>0.96</v>
          </cell>
        </row>
        <row r="329">
          <cell r="K329">
            <v>0.96</v>
          </cell>
        </row>
        <row r="331">
          <cell r="K331">
            <v>0.9</v>
          </cell>
        </row>
        <row r="332">
          <cell r="K332">
            <v>0.85</v>
          </cell>
        </row>
        <row r="333">
          <cell r="K333">
            <v>0.96</v>
          </cell>
        </row>
        <row r="334">
          <cell r="K334">
            <v>0.93</v>
          </cell>
        </row>
        <row r="338">
          <cell r="K338">
            <v>0.9</v>
          </cell>
        </row>
        <row r="339">
          <cell r="K339">
            <v>0.93</v>
          </cell>
        </row>
        <row r="341">
          <cell r="K341">
            <v>0.93</v>
          </cell>
        </row>
        <row r="342">
          <cell r="K342">
            <v>0.93</v>
          </cell>
        </row>
        <row r="343">
          <cell r="K343">
            <v>1</v>
          </cell>
        </row>
        <row r="346">
          <cell r="K346">
            <v>0.56000000000000005</v>
          </cell>
        </row>
        <row r="347">
          <cell r="K347">
            <v>0.56000000000000005</v>
          </cell>
        </row>
        <row r="350">
          <cell r="K350">
            <v>1</v>
          </cell>
        </row>
        <row r="351">
          <cell r="K351">
            <v>1</v>
          </cell>
        </row>
        <row r="352">
          <cell r="K352">
            <v>0.81</v>
          </cell>
        </row>
        <row r="353">
          <cell r="K353">
            <v>1</v>
          </cell>
        </row>
        <row r="354">
          <cell r="K354">
            <v>1</v>
          </cell>
        </row>
        <row r="362">
          <cell r="K362">
            <v>0.81</v>
          </cell>
        </row>
        <row r="363">
          <cell r="K363">
            <v>0.8</v>
          </cell>
        </row>
        <row r="366">
          <cell r="K366">
            <v>0.93</v>
          </cell>
        </row>
        <row r="367">
          <cell r="K367">
            <v>1</v>
          </cell>
        </row>
        <row r="368">
          <cell r="K368">
            <v>0.93</v>
          </cell>
        </row>
        <row r="371">
          <cell r="K371">
            <v>1</v>
          </cell>
        </row>
        <row r="390">
          <cell r="K390">
            <v>1</v>
          </cell>
        </row>
        <row r="391">
          <cell r="K391">
            <v>1</v>
          </cell>
        </row>
        <row r="393">
          <cell r="K393">
            <v>1</v>
          </cell>
        </row>
        <row r="395">
          <cell r="K395">
            <v>1</v>
          </cell>
        </row>
        <row r="397">
          <cell r="K397">
            <v>0.96</v>
          </cell>
        </row>
        <row r="398">
          <cell r="K398">
            <v>0.96</v>
          </cell>
        </row>
        <row r="400">
          <cell r="K400">
            <v>0.81</v>
          </cell>
        </row>
        <row r="403">
          <cell r="K403">
            <v>1</v>
          </cell>
        </row>
        <row r="404">
          <cell r="K404">
            <v>0.93</v>
          </cell>
        </row>
        <row r="405">
          <cell r="K405">
            <v>0.89</v>
          </cell>
        </row>
        <row r="406">
          <cell r="K406">
            <v>0.93</v>
          </cell>
        </row>
        <row r="407">
          <cell r="K407">
            <v>1</v>
          </cell>
        </row>
        <row r="409">
          <cell r="K409">
            <v>0.96</v>
          </cell>
        </row>
        <row r="410">
          <cell r="K410">
            <v>0.96</v>
          </cell>
        </row>
        <row r="411">
          <cell r="K411">
            <v>0.93</v>
          </cell>
        </row>
        <row r="412">
          <cell r="K412">
            <v>0.93</v>
          </cell>
        </row>
        <row r="415">
          <cell r="K415">
            <v>0.96</v>
          </cell>
        </row>
        <row r="416">
          <cell r="K416">
            <v>0.93</v>
          </cell>
        </row>
        <row r="417">
          <cell r="K417">
            <v>1</v>
          </cell>
        </row>
        <row r="418">
          <cell r="K418">
            <v>1</v>
          </cell>
        </row>
        <row r="419">
          <cell r="K419">
            <v>1</v>
          </cell>
        </row>
        <row r="420">
          <cell r="K420">
            <v>0.93</v>
          </cell>
        </row>
        <row r="422">
          <cell r="K422">
            <v>0.97</v>
          </cell>
        </row>
        <row r="423">
          <cell r="K423">
            <v>0.97</v>
          </cell>
        </row>
        <row r="425">
          <cell r="K425">
            <v>0.96</v>
          </cell>
        </row>
        <row r="426">
          <cell r="K426">
            <v>1</v>
          </cell>
        </row>
        <row r="427">
          <cell r="K427">
            <v>1</v>
          </cell>
        </row>
        <row r="431">
          <cell r="K431">
            <v>1</v>
          </cell>
        </row>
        <row r="433">
          <cell r="K433">
            <v>0.96</v>
          </cell>
        </row>
        <row r="436">
          <cell r="K436">
            <v>0.96</v>
          </cell>
        </row>
        <row r="437">
          <cell r="K437">
            <v>0.96</v>
          </cell>
        </row>
        <row r="440">
          <cell r="K440">
            <v>0.93</v>
          </cell>
        </row>
        <row r="441">
          <cell r="K441">
            <v>0.93</v>
          </cell>
        </row>
        <row r="442">
          <cell r="K442">
            <v>0.93</v>
          </cell>
        </row>
        <row r="443">
          <cell r="K443">
            <v>0.96</v>
          </cell>
        </row>
        <row r="445">
          <cell r="K445">
            <v>0.96</v>
          </cell>
        </row>
        <row r="449">
          <cell r="K449">
            <v>0.93</v>
          </cell>
        </row>
        <row r="452">
          <cell r="K452">
            <v>0.96</v>
          </cell>
        </row>
        <row r="454">
          <cell r="K454">
            <v>0.93</v>
          </cell>
        </row>
        <row r="457">
          <cell r="K457">
            <v>1</v>
          </cell>
        </row>
        <row r="458">
          <cell r="K458">
            <v>1</v>
          </cell>
        </row>
        <row r="463">
          <cell r="K463">
            <v>0.96</v>
          </cell>
        </row>
        <row r="465">
          <cell r="K465">
            <v>0.93</v>
          </cell>
        </row>
        <row r="466">
          <cell r="K466">
            <v>0.93</v>
          </cell>
        </row>
        <row r="467">
          <cell r="K467">
            <v>0.93</v>
          </cell>
        </row>
        <row r="469">
          <cell r="K469">
            <v>0.96</v>
          </cell>
        </row>
        <row r="470">
          <cell r="K470">
            <v>0.96</v>
          </cell>
        </row>
        <row r="472">
          <cell r="K472">
            <v>0.96</v>
          </cell>
        </row>
        <row r="478">
          <cell r="K478">
            <v>0.98</v>
          </cell>
        </row>
        <row r="496">
          <cell r="K496">
            <v>0.81</v>
          </cell>
        </row>
        <row r="497">
          <cell r="K497">
            <v>0.81</v>
          </cell>
        </row>
        <row r="501">
          <cell r="K501">
            <v>0.96</v>
          </cell>
        </row>
        <row r="506">
          <cell r="K506">
            <v>1</v>
          </cell>
        </row>
        <row r="507">
          <cell r="K507">
            <v>0.93</v>
          </cell>
        </row>
        <row r="508">
          <cell r="K508">
            <v>0.96</v>
          </cell>
        </row>
        <row r="509">
          <cell r="K509">
            <v>0.93</v>
          </cell>
        </row>
        <row r="510">
          <cell r="K510">
            <v>0.93</v>
          </cell>
        </row>
        <row r="519">
          <cell r="K519">
            <v>0.96</v>
          </cell>
        </row>
      </sheetData>
      <sheetData sheetId="8" refreshError="1">
        <row r="477">
          <cell r="L477">
            <v>1</v>
          </cell>
        </row>
        <row r="495">
          <cell r="L495">
            <v>1</v>
          </cell>
        </row>
        <row r="496">
          <cell r="L496">
            <v>1</v>
          </cell>
        </row>
        <row r="500">
          <cell r="L500">
            <v>1</v>
          </cell>
        </row>
        <row r="505">
          <cell r="L505">
            <v>0.96</v>
          </cell>
        </row>
        <row r="506">
          <cell r="L506">
            <v>0.96</v>
          </cell>
        </row>
        <row r="507">
          <cell r="L507">
            <v>0.9</v>
          </cell>
        </row>
        <row r="508">
          <cell r="L508">
            <v>1</v>
          </cell>
        </row>
        <row r="509">
          <cell r="L509">
            <v>1</v>
          </cell>
        </row>
        <row r="518">
          <cell r="L518">
            <v>1</v>
          </cell>
        </row>
      </sheetData>
      <sheetData sheetId="9" refreshError="1">
        <row r="2">
          <cell r="H2" t="str">
            <v>Bāzes finansējums 2011.gadam</v>
          </cell>
          <cell r="I2" t="str">
            <v>aprēķinātā vidējā koeficienta vērtība</v>
          </cell>
        </row>
        <row r="176">
          <cell r="B176" t="str">
            <v>0.0 -grupa</v>
          </cell>
        </row>
      </sheetData>
      <sheetData sheetId="10" refreshError="1"/>
      <sheetData sheetId="11" refreshError="1"/>
      <sheetData sheetId="12" refreshError="1">
        <row r="72">
          <cell r="B72" t="str">
            <v>0.3 - grupa</v>
          </cell>
        </row>
      </sheetData>
      <sheetData sheetId="13" refreshError="1">
        <row r="56">
          <cell r="B56" t="str">
            <v>0.4 - grupa</v>
          </cell>
        </row>
      </sheetData>
      <sheetData sheetId="14" refreshError="1"/>
      <sheetData sheetId="15" refreshError="1">
        <row r="27">
          <cell r="B27" t="str">
            <v>0.7 - grupa</v>
          </cell>
        </row>
      </sheetData>
      <sheetData sheetId="16" refreshError="1">
        <row r="61">
          <cell r="B61" t="str">
            <v>0.8 - grupa</v>
          </cell>
        </row>
      </sheetData>
      <sheetData sheetId="17" refreshError="1">
        <row r="2">
          <cell r="D2" t="str">
            <v>Budžeta resora nosaukums</v>
          </cell>
          <cell r="E2" t="str">
            <v>Budžeta programmas nosaukums</v>
          </cell>
          <cell r="F2" t="str">
            <v>funkcijas Npk</v>
          </cell>
          <cell r="G2" t="str">
            <v xml:space="preserve">Funkcijas nosaukums </v>
          </cell>
          <cell r="H2" t="str">
            <v>Bāzes finansējums 2011.gadam</v>
          </cell>
          <cell r="J2" t="str">
            <v>Priekšlikums 2011.gada budžeta apropriācijai</v>
          </cell>
          <cell r="K2" t="str">
            <v>Priekšlikums fiskālās konsolidācijas apjomam</v>
          </cell>
        </row>
        <row r="55">
          <cell r="B55" t="str">
            <v>0.9 - grupa</v>
          </cell>
        </row>
      </sheetData>
      <sheetData sheetId="18" refreshError="1">
        <row r="40">
          <cell r="B40" t="str">
            <v>10_grupa</v>
          </cell>
        </row>
      </sheetData>
      <sheetData sheetId="19" refreshError="1">
        <row r="7">
          <cell r="B7" t="str">
            <v>11_grupa</v>
          </cell>
        </row>
      </sheetData>
      <sheetData sheetId="20" refreshError="1">
        <row r="187">
          <cell r="B187" t="str">
            <v>15_grupa</v>
          </cell>
          <cell r="C187" t="str">
            <v>Valsts pārvaldes iestādes</v>
          </cell>
        </row>
      </sheetData>
      <sheetData sheetId="21" refreshError="1">
        <row r="238">
          <cell r="B238" t="str">
            <v>A_grupa</v>
          </cell>
          <cell r="C238" t="str">
            <v>Ar ārvalstu finanšu palīdzību saistīti izdevumi</v>
          </cell>
        </row>
      </sheetData>
      <sheetData sheetId="22" refreshError="1">
        <row r="38">
          <cell r="B38" t="str">
            <v>N_grupa</v>
          </cell>
          <cell r="C38" t="str">
            <v>Neatkarīgās iestādes</v>
          </cell>
        </row>
      </sheetData>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2:M187"/>
  <sheetViews>
    <sheetView tabSelected="1" zoomScale="40" zoomScaleNormal="40" zoomScaleSheetLayoutView="25" workbookViewId="0">
      <selection activeCell="B2" sqref="B2"/>
    </sheetView>
  </sheetViews>
  <sheetFormatPr defaultRowHeight="12.75"/>
  <cols>
    <col min="1" max="1" width="5.7109375" style="41" customWidth="1"/>
    <col min="2" max="2" width="25" style="41" customWidth="1"/>
    <col min="3" max="4" width="18.140625" style="41" customWidth="1"/>
    <col min="5" max="5" width="23.5703125" style="41" customWidth="1"/>
    <col min="6" max="6" width="10.140625" style="41" customWidth="1"/>
    <col min="7" max="7" width="28.5703125" style="41" customWidth="1"/>
    <col min="8" max="8" width="13.28515625" style="41" customWidth="1"/>
    <col min="9" max="9" width="13" style="41" customWidth="1"/>
    <col min="10" max="10" width="14.85546875" style="41" customWidth="1"/>
    <col min="11" max="11" width="16" style="41" customWidth="1"/>
    <col min="12" max="12" width="14.28515625" style="41" customWidth="1"/>
    <col min="13" max="13" width="167" style="41" customWidth="1"/>
    <col min="14" max="16384" width="9.140625" style="41"/>
  </cols>
  <sheetData>
    <row r="2" spans="2:13" ht="94.5">
      <c r="B2" s="205" t="s">
        <v>488</v>
      </c>
      <c r="C2" s="205" t="s">
        <v>491</v>
      </c>
      <c r="D2" s="205" t="s">
        <v>713</v>
      </c>
      <c r="E2" s="205" t="str">
        <f>[1]vk!D4</f>
        <v>Budžeta programmas nosaukums</v>
      </c>
      <c r="F2" s="205" t="str">
        <f>[1]vk!E4</f>
        <v>funkcijas Npk</v>
      </c>
      <c r="G2" s="205" t="str">
        <f>[1]vk!F4</f>
        <v xml:space="preserve">Funkcijas nosaukums </v>
      </c>
      <c r="H2" s="206" t="s">
        <v>474</v>
      </c>
      <c r="I2" s="207" t="s">
        <v>495</v>
      </c>
      <c r="J2" s="206" t="s">
        <v>476</v>
      </c>
      <c r="K2" s="206" t="s">
        <v>478</v>
      </c>
      <c r="L2" s="206" t="s">
        <v>477</v>
      </c>
      <c r="M2" s="134" t="s">
        <v>848</v>
      </c>
    </row>
    <row r="3" spans="2:13" ht="63">
      <c r="B3" s="188" t="s">
        <v>850</v>
      </c>
      <c r="C3" s="189" t="s">
        <v>496</v>
      </c>
      <c r="D3" s="189"/>
      <c r="E3" s="189" t="s">
        <v>497</v>
      </c>
      <c r="F3" s="189" t="str">
        <f>[1]vk!E5</f>
        <v>1174</v>
      </c>
      <c r="G3" s="189" t="str">
        <f>[1]vk!F5</f>
        <v>MK viedokļa sagatavošanas koordinācija un pārstāvības Satversmes tiesā nodrošināšana</v>
      </c>
      <c r="H3" s="190">
        <f>[1]vk!G5</f>
        <v>29038</v>
      </c>
      <c r="I3" s="211">
        <f>([1]vk!L5+[1]fm!L5+[1]lps!K5+[1]elpa!L5)/4</f>
        <v>0.83750000000000002</v>
      </c>
      <c r="J3" s="190">
        <f>SUM(H3*I3)</f>
        <v>24319.325000000001</v>
      </c>
      <c r="K3" s="190">
        <f t="shared" ref="K3:K35" si="0">SUM(J3-H3)</f>
        <v>-4718.6749999999993</v>
      </c>
      <c r="L3" s="192"/>
      <c r="M3" s="154" t="s">
        <v>85</v>
      </c>
    </row>
    <row r="4" spans="2:13" ht="63">
      <c r="B4" s="188" t="s">
        <v>850</v>
      </c>
      <c r="C4" s="189" t="s">
        <v>496</v>
      </c>
      <c r="D4" s="189"/>
      <c r="E4" s="189" t="s">
        <v>497</v>
      </c>
      <c r="F4" s="189" t="str">
        <f>[1]vk!E6</f>
        <v>1175</v>
      </c>
      <c r="G4" s="189" t="str">
        <f>[1]vk!F6</f>
        <v>MK, MKK sēžu un VS sanāksmju organizēšana, sēdēm novirzīto dokumentu pārvaldība</v>
      </c>
      <c r="H4" s="190">
        <f>[1]vk!G6</f>
        <v>118313</v>
      </c>
      <c r="I4" s="211">
        <f>([1]vk!L6+[1]fm!L6+[1]lps!K6+[1]elpa!L6)/4</f>
        <v>0.99249999999999994</v>
      </c>
      <c r="J4" s="190">
        <f t="shared" ref="J4:J18" si="1">SUM(H4*I4)</f>
        <v>117425.6525</v>
      </c>
      <c r="K4" s="190">
        <f t="shared" si="0"/>
        <v>-887.34750000000349</v>
      </c>
      <c r="L4" s="192"/>
      <c r="M4" s="173"/>
    </row>
    <row r="5" spans="2:13" ht="63">
      <c r="B5" s="188" t="s">
        <v>850</v>
      </c>
      <c r="C5" s="189" t="s">
        <v>496</v>
      </c>
      <c r="D5" s="189"/>
      <c r="E5" s="189" t="s">
        <v>497</v>
      </c>
      <c r="F5" s="189" t="str">
        <f>[1]vk!E7</f>
        <v>943</v>
      </c>
      <c r="G5" s="189" t="str">
        <f>[1]vk!F7</f>
        <v>Vadības, personālvadības, finanšu vadības, iekšējā audita un citu atbalsta uzdevumu izpilde</v>
      </c>
      <c r="H5" s="190">
        <f>[1]vk!G7</f>
        <v>240557</v>
      </c>
      <c r="I5" s="211">
        <f>([1]vk!L7+[1]fm!L7+[1]lps!K7+[1]elpa!L7)/4</f>
        <v>0.94</v>
      </c>
      <c r="J5" s="190">
        <f t="shared" si="1"/>
        <v>226123.58</v>
      </c>
      <c r="K5" s="190">
        <f t="shared" si="0"/>
        <v>-14433.420000000013</v>
      </c>
      <c r="L5" s="192"/>
      <c r="M5" s="173"/>
    </row>
    <row r="6" spans="2:13" ht="63">
      <c r="B6" s="188" t="s">
        <v>850</v>
      </c>
      <c r="C6" s="189" t="s">
        <v>496</v>
      </c>
      <c r="D6" s="189"/>
      <c r="E6" s="189" t="s">
        <v>497</v>
      </c>
      <c r="F6" s="189" t="str">
        <f>[1]vk!E8</f>
        <v>944</v>
      </c>
      <c r="G6" s="189" t="str">
        <f>[1]vk!F8</f>
        <v>Ēku kompleksa ( VK, TM, Augstākās tiesas un bij. ĀM) apsaimniekošana un ikdienas uzturēšana</v>
      </c>
      <c r="H6" s="190">
        <f>[1]vk!G8</f>
        <v>345587</v>
      </c>
      <c r="I6" s="211">
        <f>([1]vk!L8+[1]fm!L8+[1]lps!K8)/3</f>
        <v>0.97000000000000008</v>
      </c>
      <c r="J6" s="190">
        <f t="shared" si="1"/>
        <v>335219.39</v>
      </c>
      <c r="K6" s="190">
        <f t="shared" si="0"/>
        <v>-10367.609999999986</v>
      </c>
      <c r="L6" s="192"/>
      <c r="M6" s="173"/>
    </row>
    <row r="7" spans="2:13" ht="63">
      <c r="B7" s="188" t="s">
        <v>850</v>
      </c>
      <c r="C7" s="189" t="s">
        <v>496</v>
      </c>
      <c r="D7" s="189"/>
      <c r="E7" s="189" t="s">
        <v>497</v>
      </c>
      <c r="F7" s="189" t="str">
        <f>[1]vk!E9</f>
        <v>945</v>
      </c>
      <c r="G7" s="189" t="str">
        <f>[1]vk!F9</f>
        <v>Ministru kabineta locekļu un MP biroja atlīdzība un uzturēšanas izdevumi, to aprēķināšanas un izmaksas nodrošināšana</v>
      </c>
      <c r="H7" s="190">
        <f>[1]vk!G9</f>
        <v>601144</v>
      </c>
      <c r="I7" s="211">
        <f>([1]vk!L9+[1]fm!L9+[1]lps!K9)/3</f>
        <v>1</v>
      </c>
      <c r="J7" s="190">
        <f>SUM(H7*I7)</f>
        <v>601144</v>
      </c>
      <c r="K7" s="190">
        <f t="shared" si="0"/>
        <v>0</v>
      </c>
      <c r="L7" s="192"/>
      <c r="M7" s="173"/>
    </row>
    <row r="8" spans="2:13" ht="47.25">
      <c r="B8" s="188" t="s">
        <v>850</v>
      </c>
      <c r="C8" s="189" t="s">
        <v>496</v>
      </c>
      <c r="D8" s="189"/>
      <c r="E8" s="189" t="s">
        <v>497</v>
      </c>
      <c r="F8" s="189" t="str">
        <f>[1]vk!E10</f>
        <v>946</v>
      </c>
      <c r="G8" s="189" t="str">
        <f>[1]vk!F10</f>
        <v>Juridiskā analīze</v>
      </c>
      <c r="H8" s="190">
        <f>[1]vk!G10</f>
        <v>167461</v>
      </c>
      <c r="I8" s="211">
        <f>([1]vk!L10+[1]fm!L10+[1]lps!K10+[1]elpa!L10)/4</f>
        <v>0.82750000000000001</v>
      </c>
      <c r="J8" s="190">
        <f t="shared" si="1"/>
        <v>138573.97750000001</v>
      </c>
      <c r="K8" s="190">
        <f t="shared" si="0"/>
        <v>-28887.022499999992</v>
      </c>
      <c r="L8" s="192"/>
      <c r="M8" s="173"/>
    </row>
    <row r="9" spans="2:13" ht="138" customHeight="1">
      <c r="B9" s="188" t="s">
        <v>850</v>
      </c>
      <c r="C9" s="189" t="s">
        <v>496</v>
      </c>
      <c r="D9" s="189"/>
      <c r="E9" s="189" t="s">
        <v>497</v>
      </c>
      <c r="F9" s="189" t="str">
        <f>[1]vk!E11</f>
        <v>947</v>
      </c>
      <c r="G9" s="189" t="str">
        <f>[1]vk!F11</f>
        <v>Ienākošās Ministru kabineta, Ministru prezidenta un Valsts kancelejas korespondences apstrāde (šķirošana, reģistrācija, novirzīšana, pārsūtīšana, glabāšana), kā arī sagatavoto dokumentu nosūtīšanas nodrošināšana</v>
      </c>
      <c r="H9" s="190">
        <f>[1]vk!G11</f>
        <v>111287</v>
      </c>
      <c r="I9" s="211">
        <f>([1]vk!L11+[1]fm!L11+[1]lps!K11+[1]elpa!L11)/4</f>
        <v>0.98499999999999999</v>
      </c>
      <c r="J9" s="190">
        <f t="shared" si="1"/>
        <v>109617.69499999999</v>
      </c>
      <c r="K9" s="190">
        <f t="shared" si="0"/>
        <v>-1669.3050000000076</v>
      </c>
      <c r="L9" s="192"/>
      <c r="M9" s="173"/>
    </row>
    <row r="10" spans="2:13" ht="78.75">
      <c r="B10" s="188" t="s">
        <v>850</v>
      </c>
      <c r="C10" s="189" t="s">
        <v>496</v>
      </c>
      <c r="D10" s="189"/>
      <c r="E10" s="189" t="s">
        <v>497</v>
      </c>
      <c r="F10" s="189" t="str">
        <f>[1]vk!E12</f>
        <v>948</v>
      </c>
      <c r="G10" s="189" t="str">
        <f>[1]vk!F12</f>
        <v>MK un MP tiesību aktu kvalitātes nodrošināšana, tos rediģējot un nodrošinot atbilstību latviešu literārās valodas normām</v>
      </c>
      <c r="H10" s="190">
        <f>[1]vk!G12</f>
        <v>125695</v>
      </c>
      <c r="I10" s="211">
        <f>([1]vk!L12+[1]fm!L12+[1]lps!K12+[1]elpa!L12)/4</f>
        <v>0.97499999999999998</v>
      </c>
      <c r="J10" s="190">
        <f t="shared" si="1"/>
        <v>122552.625</v>
      </c>
      <c r="K10" s="190">
        <f t="shared" si="0"/>
        <v>-3142.375</v>
      </c>
      <c r="L10" s="192"/>
      <c r="M10" s="173"/>
    </row>
    <row r="11" spans="2:13" ht="109.5" customHeight="1">
      <c r="B11" s="188" t="s">
        <v>850</v>
      </c>
      <c r="C11" s="189" t="s">
        <v>496</v>
      </c>
      <c r="D11" s="189"/>
      <c r="E11" s="189" t="s">
        <v>497</v>
      </c>
      <c r="F11" s="189" t="str">
        <f>[1]vk!E13</f>
        <v>950</v>
      </c>
      <c r="G11" s="189" t="str">
        <f>[1]vk!F13</f>
        <v>E-portfeļa, Ministru kabineta, Ministru kabineta komitejas un Valsts sekretāru sanāksmes darbībai nepieciešamo informatīvo sistēmu nodrošināšana</v>
      </c>
      <c r="H11" s="190">
        <f>[1]vk!G13</f>
        <v>35364</v>
      </c>
      <c r="I11" s="211">
        <f>([1]vk!L13+[1]fm!L13+[1]lps!K13+[1]elpa!L13)/4</f>
        <v>0.96250000000000002</v>
      </c>
      <c r="J11" s="190">
        <f t="shared" si="1"/>
        <v>34037.85</v>
      </c>
      <c r="K11" s="190">
        <f t="shared" si="0"/>
        <v>-1326.1500000000015</v>
      </c>
      <c r="L11" s="192"/>
      <c r="M11" s="173"/>
    </row>
    <row r="12" spans="2:13" ht="47.25">
      <c r="B12" s="188" t="s">
        <v>850</v>
      </c>
      <c r="C12" s="189" t="s">
        <v>496</v>
      </c>
      <c r="D12" s="189"/>
      <c r="E12" s="189" t="s">
        <v>497</v>
      </c>
      <c r="F12" s="189" t="str">
        <f>[1]vk!E14</f>
        <v>951</v>
      </c>
      <c r="G12" s="189" t="str">
        <f>[1]vk!F14</f>
        <v>Ministru prezidenta un valdības komunikācijas nodrošināšana</v>
      </c>
      <c r="H12" s="190">
        <f>[1]vk!G14</f>
        <v>98366</v>
      </c>
      <c r="I12" s="211">
        <f>([1]vk!L14+[1]fm!L14+[1]lps!K14+[1]elpa!L14)/4</f>
        <v>0.90750000000000008</v>
      </c>
      <c r="J12" s="190">
        <f t="shared" si="1"/>
        <v>89267.145000000004</v>
      </c>
      <c r="K12" s="190">
        <f t="shared" si="0"/>
        <v>-9098.8549999999959</v>
      </c>
      <c r="L12" s="192"/>
      <c r="M12" s="173"/>
    </row>
    <row r="13" spans="2:13" ht="157.5">
      <c r="B13" s="188" t="s">
        <v>850</v>
      </c>
      <c r="C13" s="189" t="s">
        <v>496</v>
      </c>
      <c r="D13" s="189"/>
      <c r="E13" s="189" t="s">
        <v>497</v>
      </c>
      <c r="F13" s="189" t="str">
        <f>[1]vk!E15</f>
        <v>953</v>
      </c>
      <c r="G13" s="189" t="str">
        <f>[1]vk!F15</f>
        <v>Ministru kabineta komitejā, Ministru kabinetā un Valsts sekretāru sanāksmē iesniegto politikas dokumentu izvērtēšana, vienotas politikas plānošanas prakses un piemērošanas nodrošināšana, izstrādājot un uzturot politikas plānošanas sistēmu, nodrošinot min</v>
      </c>
      <c r="H13" s="190">
        <f>[1]vk!G15</f>
        <v>61099</v>
      </c>
      <c r="I13" s="211">
        <f>([1]vk!L15+[1]fm!L15+[1]lps!K15+[1]elpa!L15)/4</f>
        <v>0.96750000000000003</v>
      </c>
      <c r="J13" s="190">
        <f t="shared" si="1"/>
        <v>59113.282500000001</v>
      </c>
      <c r="K13" s="190">
        <f t="shared" si="0"/>
        <v>-1985.7174999999988</v>
      </c>
      <c r="L13" s="192"/>
      <c r="M13" s="173"/>
    </row>
    <row r="14" spans="2:13" ht="86.25" customHeight="1">
      <c r="B14" s="188" t="s">
        <v>850</v>
      </c>
      <c r="C14" s="189" t="s">
        <v>496</v>
      </c>
      <c r="D14" s="189"/>
      <c r="E14" s="189" t="s">
        <v>497</v>
      </c>
      <c r="F14" s="189" t="str">
        <f>[1]vk!E16</f>
        <v>954</v>
      </c>
      <c r="G14" s="189" t="str">
        <f>[1]vk!F16</f>
        <v>Valsts pārvaldes optimizācijas, funkciju un iestāžu sistēmas izvērtēšana, pakalpojumu sistēmas modernizācijas nodrošināšana</v>
      </c>
      <c r="H14" s="190">
        <f>[1]vk!G16</f>
        <v>40456</v>
      </c>
      <c r="I14" s="211">
        <f>([1]vk!L16+[1]fm!L16+[1]lps!K16+[1]elpa!L16)/4</f>
        <v>0.96750000000000003</v>
      </c>
      <c r="J14" s="190">
        <f t="shared" si="1"/>
        <v>39141.18</v>
      </c>
      <c r="K14" s="190">
        <f t="shared" si="0"/>
        <v>-1314.8199999999997</v>
      </c>
      <c r="L14" s="192"/>
      <c r="M14" s="173"/>
    </row>
    <row r="15" spans="2:13" ht="126">
      <c r="B15" s="188" t="s">
        <v>850</v>
      </c>
      <c r="C15" s="189" t="s">
        <v>496</v>
      </c>
      <c r="D15" s="189"/>
      <c r="E15" s="189" t="s">
        <v>497</v>
      </c>
      <c r="F15" s="189" t="str">
        <f>[1]vk!E17</f>
        <v>955</v>
      </c>
      <c r="G15" s="189" t="str">
        <f>[1]vk!F17</f>
        <v>Valsts pārvaldes cilvēkresursu un civildienesta politikas izstrāde, ieviešanas koordinācija, valsts pārvaldes amatu izvērtēšana, amatu kataloga uzturēšana, darba rezultātu novērtēšanas sistēmas izstrāde</v>
      </c>
      <c r="H15" s="190">
        <f>[1]vk!G17</f>
        <v>27346</v>
      </c>
      <c r="I15" s="211">
        <f>([1]vk!L17+[1]fm!L17+[1]lps!K17+[1]elpa!L17)/4</f>
        <v>0.91500000000000004</v>
      </c>
      <c r="J15" s="190">
        <f t="shared" si="1"/>
        <v>25021.59</v>
      </c>
      <c r="K15" s="190">
        <f t="shared" si="0"/>
        <v>-2324.41</v>
      </c>
      <c r="L15" s="192"/>
      <c r="M15" s="173"/>
    </row>
    <row r="16" spans="2:13" ht="126.75" customHeight="1">
      <c r="B16" s="188" t="s">
        <v>850</v>
      </c>
      <c r="C16" s="189" t="s">
        <v>496</v>
      </c>
      <c r="D16" s="189"/>
      <c r="E16" s="189" t="s">
        <v>497</v>
      </c>
      <c r="F16" s="189" t="str">
        <f>[1]vk!E18</f>
        <v>956</v>
      </c>
      <c r="G16" s="189" t="str">
        <f>[1]vk!F18</f>
        <v>Ārpuskārtas MP darbības un uzdevumu izpilde, nodrošinot padziļinātu problēmjautājumu analīzi un izvērtējumu, sniedzot risinājumu priekšlikumus vai nodrošinot to izstrādi un koordināciju</v>
      </c>
      <c r="H16" s="190">
        <f>[1]vk!G18</f>
        <v>59635</v>
      </c>
      <c r="I16" s="211">
        <f>([1]vk!L18+[1]fm!L18+[1]lps!K18+[1]elpa!L18)/4</f>
        <v>0.99</v>
      </c>
      <c r="J16" s="190">
        <f t="shared" si="1"/>
        <v>59038.65</v>
      </c>
      <c r="K16" s="190">
        <f t="shared" si="0"/>
        <v>-596.34999999999854</v>
      </c>
      <c r="L16" s="192"/>
      <c r="M16" s="173"/>
    </row>
    <row r="17" spans="2:13" ht="47.25">
      <c r="B17" s="188" t="s">
        <v>850</v>
      </c>
      <c r="C17" s="189" t="s">
        <v>496</v>
      </c>
      <c r="D17" s="189"/>
      <c r="E17" s="189" t="s">
        <v>497</v>
      </c>
      <c r="F17" s="189" t="str">
        <f>[1]vk!E19</f>
        <v>957</v>
      </c>
      <c r="G17" s="189" t="str">
        <f>[1]vk!F19</f>
        <v>Starptautiskā tiesvedība</v>
      </c>
      <c r="H17" s="190">
        <f>[1]vk!G19</f>
        <v>108806</v>
      </c>
      <c r="I17" s="211">
        <f>([1]vk!L19+[1]fm!L19+[1]lps!K19+[1]elpa!L19)/4</f>
        <v>1</v>
      </c>
      <c r="J17" s="190">
        <f t="shared" si="1"/>
        <v>108806</v>
      </c>
      <c r="K17" s="190">
        <f t="shared" si="0"/>
        <v>0</v>
      </c>
      <c r="L17" s="192"/>
      <c r="M17" s="173"/>
    </row>
    <row r="18" spans="2:13" ht="47.25">
      <c r="B18" s="188" t="s">
        <v>850</v>
      </c>
      <c r="C18" s="189" t="s">
        <v>496</v>
      </c>
      <c r="D18" s="189"/>
      <c r="E18" s="189" t="s">
        <v>497</v>
      </c>
      <c r="F18" s="189" t="str">
        <f>[1]vk!E20</f>
        <v>958</v>
      </c>
      <c r="G18" s="189" t="str">
        <f>[1]vk!F20</f>
        <v>Uzdevumu izpildes kontrole</v>
      </c>
      <c r="H18" s="190">
        <f>[1]vk!G20</f>
        <v>23100</v>
      </c>
      <c r="I18" s="211">
        <f>([1]vk!L20+[1]fm!L20+[1]lps!K20+[1]elpa!L20)/4</f>
        <v>0.77749999999999997</v>
      </c>
      <c r="J18" s="190">
        <f t="shared" si="1"/>
        <v>17960.25</v>
      </c>
      <c r="K18" s="190">
        <f t="shared" si="0"/>
        <v>-5139.75</v>
      </c>
      <c r="L18" s="192"/>
      <c r="M18" s="173"/>
    </row>
    <row r="19" spans="2:13" ht="47.25">
      <c r="B19" s="188" t="s">
        <v>850</v>
      </c>
      <c r="C19" s="188" t="str">
        <f>[1]vk!C21</f>
        <v>Ministru kabinets</v>
      </c>
      <c r="D19" s="188"/>
      <c r="E19" s="188" t="str">
        <f>[1]vk!D21</f>
        <v>Ministru kabineta darbības nodrošināšana, valsts pārvaldes politika</v>
      </c>
      <c r="F19" s="188"/>
      <c r="G19" s="188"/>
      <c r="H19" s="194">
        <f>SUM(H3:H18)</f>
        <v>2193254</v>
      </c>
      <c r="I19" s="212"/>
      <c r="J19" s="194">
        <f>SUM(J3:J18)</f>
        <v>2107362.1924999999</v>
      </c>
      <c r="K19" s="194">
        <f t="shared" si="0"/>
        <v>-85891.807500000112</v>
      </c>
      <c r="L19" s="196">
        <f>SUM(1-(J19/H19))</f>
        <v>3.9161815047413673E-2</v>
      </c>
      <c r="M19" s="173"/>
    </row>
    <row r="20" spans="2:13" ht="47.25">
      <c r="B20" s="188" t="s">
        <v>850</v>
      </c>
      <c r="C20" s="188" t="str">
        <f>[1]vk!C22</f>
        <v>Aizsardzības ministrija</v>
      </c>
      <c r="D20" s="188"/>
      <c r="E20" s="188" t="str">
        <f>[1]vk!D22</f>
        <v>Valsts aizsardzības politikas realizācija</v>
      </c>
      <c r="F20" s="188" t="str">
        <f>[1]vk!E22</f>
        <v>981</v>
      </c>
      <c r="G20" s="188" t="str">
        <f>[1]vk!F22</f>
        <v>Nozares vadība (Centrālā aparāta darbības nodrošināšana)</v>
      </c>
      <c r="H20" s="194">
        <f>[1]vk!G22</f>
        <v>3546766</v>
      </c>
      <c r="I20" s="212">
        <f>([1]vk!L22+[1]fm!L22+[1]lps!K22)/3</f>
        <v>0.95333333333333325</v>
      </c>
      <c r="J20" s="194">
        <f t="shared" ref="J20:J25" si="2">SUM(H20*I20)</f>
        <v>3381250.2533333329</v>
      </c>
      <c r="K20" s="194">
        <f t="shared" si="0"/>
        <v>-165515.74666666705</v>
      </c>
      <c r="L20" s="196">
        <f>SUM(1-(J20/H20))</f>
        <v>4.6666666666666745E-2</v>
      </c>
      <c r="M20" s="173"/>
    </row>
    <row r="21" spans="2:13" ht="47.25">
      <c r="B21" s="188" t="s">
        <v>850</v>
      </c>
      <c r="C21" s="189" t="s">
        <v>498</v>
      </c>
      <c r="D21" s="189"/>
      <c r="E21" s="189" t="s">
        <v>499</v>
      </c>
      <c r="F21" s="189" t="str">
        <f>[1]vk!E24</f>
        <v>46</v>
      </c>
      <c r="G21" s="189" t="str">
        <f>[1]vk!F24</f>
        <v>Valsts protokols</v>
      </c>
      <c r="H21" s="208">
        <v>257940</v>
      </c>
      <c r="I21" s="211">
        <f>([1]vk!L24+[1]fm!L24+[1]lps!K24)/3</f>
        <v>1</v>
      </c>
      <c r="J21" s="190">
        <f t="shared" si="2"/>
        <v>257940</v>
      </c>
      <c r="K21" s="190">
        <f t="shared" si="0"/>
        <v>0</v>
      </c>
      <c r="L21" s="192"/>
      <c r="M21" s="173"/>
    </row>
    <row r="22" spans="2:13" ht="106.5" customHeight="1">
      <c r="B22" s="188" t="s">
        <v>850</v>
      </c>
      <c r="C22" s="189" t="s">
        <v>498</v>
      </c>
      <c r="D22" s="189"/>
      <c r="E22" s="189" t="s">
        <v>499</v>
      </c>
      <c r="F22" s="189" t="str">
        <f>[1]vk!E25</f>
        <v>47</v>
      </c>
      <c r="G22" s="189" t="str">
        <f>[1]vk!F25</f>
        <v>Latvijas interesēm atbilstošas un saskaņā ar normatīvajiem aktiem un valdības deklarācijas ārpolitikas sadaļā noteiktas vienotas ārpolitikas veidošana un īstenošana.</v>
      </c>
      <c r="H22" s="190">
        <f>[1]vk!G25</f>
        <v>4472029</v>
      </c>
      <c r="I22" s="211">
        <f>([1]vk!L25+[1]fm!L25+[1]lps!K25)/3</f>
        <v>0.94</v>
      </c>
      <c r="J22" s="190">
        <f t="shared" si="2"/>
        <v>4203707.26</v>
      </c>
      <c r="K22" s="190">
        <f t="shared" si="0"/>
        <v>-268321.74000000022</v>
      </c>
      <c r="L22" s="192"/>
      <c r="M22" s="173"/>
    </row>
    <row r="23" spans="2:13" ht="47.25">
      <c r="B23" s="188" t="s">
        <v>850</v>
      </c>
      <c r="C23" s="189" t="s">
        <v>498</v>
      </c>
      <c r="D23" s="189"/>
      <c r="E23" s="189" t="s">
        <v>499</v>
      </c>
      <c r="F23" s="189" t="str">
        <f>[1]vk!E26</f>
        <v>48</v>
      </c>
      <c r="G23" s="189" t="str">
        <f>[1]vk!F26</f>
        <v>Ēku, telpu īre, uzturēšana un apsaimniekošana - Centrālais aparāts</v>
      </c>
      <c r="H23" s="190">
        <f>[1]vk!G26</f>
        <v>1991163</v>
      </c>
      <c r="I23" s="211">
        <f>([1]vk!L26+[1]fm!L26+[1]lps!K26)/3</f>
        <v>0.89</v>
      </c>
      <c r="J23" s="190">
        <f t="shared" si="2"/>
        <v>1772135.07</v>
      </c>
      <c r="K23" s="190">
        <f t="shared" si="0"/>
        <v>-219027.92999999993</v>
      </c>
      <c r="L23" s="192"/>
      <c r="M23" s="173"/>
    </row>
    <row r="24" spans="2:13" ht="138" customHeight="1">
      <c r="B24" s="188" t="s">
        <v>850</v>
      </c>
      <c r="C24" s="189" t="s">
        <v>498</v>
      </c>
      <c r="D24" s="189"/>
      <c r="E24" s="189" t="s">
        <v>499</v>
      </c>
      <c r="F24" s="189" t="str">
        <f>[1]vk!E27</f>
        <v>49</v>
      </c>
      <c r="G24" s="189" t="str">
        <f>[1]vk!F27</f>
        <v>Nacionālā slepenā tīkla darbības un stabilu klasificētu un neklasificēto sakaru nodrošināšana starp vēstniecībām un ministrijas centrālo aparātu, nodrošinot vienotu vīzu informācijas sistēmas darbību</v>
      </c>
      <c r="H24" s="190">
        <f>[1]vk!G27</f>
        <v>753627</v>
      </c>
      <c r="I24" s="211">
        <f>([1]vk!L27+[1]fm!L27+[1]lps!K27)/3</f>
        <v>0.97499999999999998</v>
      </c>
      <c r="J24" s="190">
        <f t="shared" si="2"/>
        <v>734786.32499999995</v>
      </c>
      <c r="K24" s="190">
        <f t="shared" si="0"/>
        <v>-18840.675000000047</v>
      </c>
      <c r="L24" s="192"/>
      <c r="M24" s="173"/>
    </row>
    <row r="25" spans="2:13" ht="63">
      <c r="B25" s="188" t="s">
        <v>850</v>
      </c>
      <c r="C25" s="189" t="s">
        <v>498</v>
      </c>
      <c r="D25" s="189"/>
      <c r="E25" s="189" t="s">
        <v>499</v>
      </c>
      <c r="F25" s="189" t="str">
        <f>[1]vk!E28</f>
        <v>991</v>
      </c>
      <c r="G25" s="189" t="str">
        <f>[1]vk!F28</f>
        <v>ES bibliotēkas uzturēšana un sabiedrības informēšanas ES jautājumos (no Valsts kancelejas pārņemtā f-ja)</v>
      </c>
      <c r="H25" s="190">
        <f>[1]vk!G28</f>
        <v>26851</v>
      </c>
      <c r="I25" s="211">
        <f>([1]vk!L28+[1]fm!L28+[1]lps!K28)/3</f>
        <v>0.63666666666666671</v>
      </c>
      <c r="J25" s="190">
        <f t="shared" si="2"/>
        <v>17095.136666666669</v>
      </c>
      <c r="K25" s="190">
        <f t="shared" si="0"/>
        <v>-9755.863333333331</v>
      </c>
      <c r="L25" s="192"/>
      <c r="M25" s="173"/>
    </row>
    <row r="26" spans="2:13" ht="47.25">
      <c r="B26" s="188" t="s">
        <v>850</v>
      </c>
      <c r="C26" s="189" t="s">
        <v>498</v>
      </c>
      <c r="D26" s="189"/>
      <c r="E26" s="190" t="s">
        <v>499</v>
      </c>
      <c r="F26" s="197" t="s">
        <v>618</v>
      </c>
      <c r="G26" s="190" t="s">
        <v>619</v>
      </c>
      <c r="H26" s="190">
        <v>51364</v>
      </c>
      <c r="I26" s="202">
        <v>0.85</v>
      </c>
      <c r="J26" s="190">
        <f>SUM(H26*I26)</f>
        <v>43659.4</v>
      </c>
      <c r="K26" s="190">
        <f t="shared" si="0"/>
        <v>-7704.5999999999985</v>
      </c>
      <c r="L26" s="169"/>
      <c r="M26" s="173"/>
    </row>
    <row r="27" spans="2:13" ht="47.25">
      <c r="B27" s="188" t="s">
        <v>850</v>
      </c>
      <c r="C27" s="189" t="s">
        <v>498</v>
      </c>
      <c r="D27" s="189"/>
      <c r="E27" s="190" t="s">
        <v>523</v>
      </c>
      <c r="F27" s="190" t="s">
        <v>524</v>
      </c>
      <c r="G27" s="190" t="s">
        <v>525</v>
      </c>
      <c r="H27" s="190">
        <v>20656</v>
      </c>
      <c r="I27" s="202">
        <v>0.62666666666666659</v>
      </c>
      <c r="J27" s="190">
        <f>SUM(H27*I27)</f>
        <v>12944.426666666664</v>
      </c>
      <c r="K27" s="190">
        <f t="shared" si="0"/>
        <v>-7711.5733333333355</v>
      </c>
      <c r="L27" s="169"/>
      <c r="M27" s="173"/>
    </row>
    <row r="28" spans="2:13" ht="78.75">
      <c r="B28" s="188" t="s">
        <v>850</v>
      </c>
      <c r="C28" s="188" t="s">
        <v>498</v>
      </c>
      <c r="D28" s="188"/>
      <c r="E28" s="188" t="s">
        <v>526</v>
      </c>
      <c r="F28" s="188" t="s">
        <v>527</v>
      </c>
      <c r="G28" s="188" t="s">
        <v>528</v>
      </c>
      <c r="H28" s="194">
        <v>807</v>
      </c>
      <c r="I28" s="212">
        <v>0.33333333333333331</v>
      </c>
      <c r="J28" s="194">
        <f>SUM(H28*I28)</f>
        <v>269</v>
      </c>
      <c r="K28" s="194">
        <f t="shared" si="0"/>
        <v>-538</v>
      </c>
      <c r="L28" s="196"/>
      <c r="M28" s="173"/>
    </row>
    <row r="29" spans="2:13" s="135" customFormat="1" ht="47.25">
      <c r="B29" s="188" t="s">
        <v>850</v>
      </c>
      <c r="C29" s="213" t="s">
        <v>498</v>
      </c>
      <c r="D29" s="213"/>
      <c r="E29" s="213" t="s">
        <v>499</v>
      </c>
      <c r="F29" s="214">
        <v>2099</v>
      </c>
      <c r="G29" s="213" t="s">
        <v>854</v>
      </c>
      <c r="H29" s="214">
        <v>42213</v>
      </c>
      <c r="I29" s="215">
        <v>1</v>
      </c>
      <c r="J29" s="214">
        <f>SUM(H29*I29)</f>
        <v>42213</v>
      </c>
      <c r="K29" s="214">
        <f t="shared" si="0"/>
        <v>0</v>
      </c>
      <c r="L29" s="216"/>
      <c r="M29" s="187"/>
    </row>
    <row r="30" spans="2:13" ht="47.25">
      <c r="B30" s="188" t="s">
        <v>850</v>
      </c>
      <c r="C30" s="188" t="str">
        <f>[1]vk!C29</f>
        <v>Ārlietu ministrija</v>
      </c>
      <c r="D30" s="188"/>
      <c r="E30" s="188" t="str">
        <f>[1]vk!D29</f>
        <v>Centrālais aparāts</v>
      </c>
      <c r="F30" s="188"/>
      <c r="G30" s="188"/>
      <c r="H30" s="194">
        <f>SUM(H21:H29)</f>
        <v>7616650</v>
      </c>
      <c r="I30" s="212"/>
      <c r="J30" s="194">
        <f>SUM(J21:J29)</f>
        <v>7084749.6183333341</v>
      </c>
      <c r="K30" s="194">
        <f>SUM(J30-H30)</f>
        <v>-531900.3816666659</v>
      </c>
      <c r="L30" s="196">
        <f>SUM(1-(J30/H30))</f>
        <v>6.9833900949454963E-2</v>
      </c>
      <c r="M30" s="173"/>
    </row>
    <row r="31" spans="2:13" ht="47.25">
      <c r="B31" s="188" t="s">
        <v>850</v>
      </c>
      <c r="C31" s="189" t="s">
        <v>500</v>
      </c>
      <c r="D31" s="189"/>
      <c r="E31" s="189" t="s">
        <v>501</v>
      </c>
      <c r="F31" s="189" t="str">
        <f>[1]vk!E30</f>
        <v>905</v>
      </c>
      <c r="G31" s="189" t="str">
        <f>[1]vk!F30</f>
        <v>Energoapgādes drošības politikas izstrāde un īstenošana</v>
      </c>
      <c r="H31" s="190">
        <f>[1]vk!G30</f>
        <v>57882</v>
      </c>
      <c r="I31" s="211">
        <f>([1]vk!L30+[1]fm!L30+[1]lps!K30)/3</f>
        <v>0.97499999999999998</v>
      </c>
      <c r="J31" s="190">
        <f>SUM(H31*I31)</f>
        <v>56434.95</v>
      </c>
      <c r="K31" s="190">
        <f t="shared" si="0"/>
        <v>-1447.0500000000029</v>
      </c>
      <c r="L31" s="192"/>
      <c r="M31" s="146"/>
    </row>
    <row r="32" spans="2:13" ht="54" customHeight="1">
      <c r="B32" s="188" t="s">
        <v>850</v>
      </c>
      <c r="C32" s="189" t="s">
        <v>500</v>
      </c>
      <c r="D32" s="189"/>
      <c r="E32" s="189" t="s">
        <v>501</v>
      </c>
      <c r="F32" s="189" t="str">
        <f>[1]vk!E31</f>
        <v>909</v>
      </c>
      <c r="G32" s="189" t="str">
        <f>[1]vk!F31</f>
        <v>Ārējās ekonomiskās politikas līgumtiesiskās bāzes izstrādāšana un pilnveidošana</v>
      </c>
      <c r="H32" s="190">
        <f>[1]vk!G31</f>
        <v>77506</v>
      </c>
      <c r="I32" s="211">
        <f>([1]vk!L31+[1]fm!L31+[1]lps!K31)/3</f>
        <v>0.8849999999999999</v>
      </c>
      <c r="J32" s="190">
        <f t="shared" ref="J32:J46" si="3">SUM(H32*I32)</f>
        <v>68592.81</v>
      </c>
      <c r="K32" s="190">
        <f t="shared" si="0"/>
        <v>-8913.1900000000023</v>
      </c>
      <c r="L32" s="192"/>
      <c r="M32" s="146" t="s">
        <v>243</v>
      </c>
    </row>
    <row r="33" spans="2:13" ht="54" customHeight="1">
      <c r="B33" s="188" t="s">
        <v>850</v>
      </c>
      <c r="C33" s="189" t="s">
        <v>500</v>
      </c>
      <c r="D33" s="189"/>
      <c r="E33" s="189" t="s">
        <v>501</v>
      </c>
      <c r="F33" s="189" t="str">
        <f>[1]vk!E32</f>
        <v>910</v>
      </c>
      <c r="G33" s="189" t="str">
        <f>[1]vk!F32</f>
        <v>Ārējās tirdzniecības politikas izstrāde un īstenošana</v>
      </c>
      <c r="H33" s="190">
        <f>[1]vk!G32</f>
        <v>46418</v>
      </c>
      <c r="I33" s="211">
        <f>([1]vk!L32+[1]fm!L32+[1]lps!K32)/3</f>
        <v>0.8849999999999999</v>
      </c>
      <c r="J33" s="190">
        <f t="shared" si="3"/>
        <v>41079.929999999993</v>
      </c>
      <c r="K33" s="190">
        <f t="shared" si="0"/>
        <v>-5338.070000000007</v>
      </c>
      <c r="L33" s="192"/>
      <c r="M33" s="146" t="s">
        <v>244</v>
      </c>
    </row>
    <row r="34" spans="2:13" ht="47.25">
      <c r="B34" s="188" t="s">
        <v>850</v>
      </c>
      <c r="C34" s="189" t="s">
        <v>500</v>
      </c>
      <c r="D34" s="189"/>
      <c r="E34" s="189" t="s">
        <v>501</v>
      </c>
      <c r="F34" s="189" t="str">
        <f>[1]vk!E33</f>
        <v>913</v>
      </c>
      <c r="G34" s="189" t="str">
        <f>[1]vk!F33</f>
        <v>Politikas izstrāde iekšējā tirgus un konkurences jomā</v>
      </c>
      <c r="H34" s="190">
        <f>[1]vk!G33</f>
        <v>92670</v>
      </c>
      <c r="I34" s="211">
        <f>([1]vk!L33+[1]fm!L33+[1]lps!K33)/3</f>
        <v>0.9</v>
      </c>
      <c r="J34" s="190">
        <f t="shared" si="3"/>
        <v>83403</v>
      </c>
      <c r="K34" s="190">
        <f t="shared" si="0"/>
        <v>-9267</v>
      </c>
      <c r="L34" s="192"/>
      <c r="M34" s="146"/>
    </row>
    <row r="35" spans="2:13" ht="75.75" customHeight="1">
      <c r="B35" s="188" t="s">
        <v>850</v>
      </c>
      <c r="C35" s="189" t="s">
        <v>500</v>
      </c>
      <c r="D35" s="189"/>
      <c r="E35" s="189" t="s">
        <v>501</v>
      </c>
      <c r="F35" s="189" t="str">
        <f>[1]vk!E34</f>
        <v>914</v>
      </c>
      <c r="G35" s="189" t="str">
        <f>[1]vk!F34</f>
        <v>Patērētāju tiesību aizsardzības un tirgus uzraudzības politikas izstrāde un normatīvā regulējuma nodrošināšana</v>
      </c>
      <c r="H35" s="190">
        <f>[1]vk!G34</f>
        <v>135403</v>
      </c>
      <c r="I35" s="211">
        <f>([1]vk!L34+[1]fm!L34+[1]lps!K34)/3</f>
        <v>0.89500000000000002</v>
      </c>
      <c r="J35" s="190">
        <f t="shared" si="3"/>
        <v>121185.685</v>
      </c>
      <c r="K35" s="190">
        <f t="shared" si="0"/>
        <v>-14217.315000000002</v>
      </c>
      <c r="L35" s="192"/>
      <c r="M35" s="146"/>
    </row>
    <row r="36" spans="2:13" ht="96" customHeight="1">
      <c r="B36" s="188" t="s">
        <v>850</v>
      </c>
      <c r="C36" s="189" t="s">
        <v>500</v>
      </c>
      <c r="D36" s="189"/>
      <c r="E36" s="189" t="s">
        <v>501</v>
      </c>
      <c r="F36" s="189" t="str">
        <f>[1]vk!E35</f>
        <v>915</v>
      </c>
      <c r="G36" s="189" t="str">
        <f>[1]vk!F35</f>
        <v>Ekonomikas ministrijas pieņemto lēmumu par apstrīdētajiem Patērētāju tiesību aizsardzības centra lēmumiem aizstāvēšana tiesu instancēs</v>
      </c>
      <c r="H36" s="190">
        <f>[1]vk!G35</f>
        <v>28389</v>
      </c>
      <c r="I36" s="211">
        <f>([1]vk!L35+[1]fm!L35+[1]lps!K35)/3</f>
        <v>0.88333333333333341</v>
      </c>
      <c r="J36" s="190">
        <f t="shared" si="3"/>
        <v>25076.95</v>
      </c>
      <c r="K36" s="190">
        <f t="shared" ref="K36:K67" si="4">SUM(J36-H36)</f>
        <v>-3312.0499999999993</v>
      </c>
      <c r="L36" s="192"/>
      <c r="M36" s="146"/>
    </row>
    <row r="37" spans="2:13" ht="46.5" customHeight="1">
      <c r="B37" s="188" t="s">
        <v>850</v>
      </c>
      <c r="C37" s="189" t="s">
        <v>500</v>
      </c>
      <c r="D37" s="189"/>
      <c r="E37" s="189" t="s">
        <v>501</v>
      </c>
      <c r="F37" s="189" t="str">
        <f>[1]vk!E36</f>
        <v>916</v>
      </c>
      <c r="G37" s="189" t="str">
        <f>[1]vk!F36</f>
        <v>Ārējo ekonomisko attiecību uzturēšana</v>
      </c>
      <c r="H37" s="190">
        <f>[1]vk!G36</f>
        <v>66531</v>
      </c>
      <c r="I37" s="211">
        <f>([1]vk!L36+[1]fm!L36+[1]lps!K36)/3</f>
        <v>0.87666666666666659</v>
      </c>
      <c r="J37" s="190">
        <f t="shared" si="3"/>
        <v>58325.509999999995</v>
      </c>
      <c r="K37" s="190">
        <f t="shared" si="4"/>
        <v>-8205.4900000000052</v>
      </c>
      <c r="L37" s="192"/>
      <c r="M37" s="146" t="s">
        <v>243</v>
      </c>
    </row>
    <row r="38" spans="2:13" ht="47.25">
      <c r="B38" s="188" t="s">
        <v>850</v>
      </c>
      <c r="C38" s="189" t="s">
        <v>500</v>
      </c>
      <c r="D38" s="189"/>
      <c r="E38" s="189" t="s">
        <v>501</v>
      </c>
      <c r="F38" s="189" t="str">
        <f>[1]vk!E37</f>
        <v>917.1</v>
      </c>
      <c r="G38" s="189" t="str">
        <f>[1]vk!F37</f>
        <v>ES sadarbības koordinācija - pārstāvības ES nodrošināšana</v>
      </c>
      <c r="H38" s="190">
        <f>[1]vk!G37</f>
        <v>66471</v>
      </c>
      <c r="I38" s="211">
        <f>([1]vk!L37+[1]fm!L37+[1]lps!K37)/3</f>
        <v>0.94166666666666676</v>
      </c>
      <c r="J38" s="190">
        <f t="shared" si="3"/>
        <v>62593.525000000009</v>
      </c>
      <c r="K38" s="190">
        <f t="shared" si="4"/>
        <v>-3877.4749999999913</v>
      </c>
      <c r="L38" s="192"/>
      <c r="M38" s="146"/>
    </row>
    <row r="39" spans="2:13" ht="53.25" customHeight="1">
      <c r="B39" s="188" t="s">
        <v>850</v>
      </c>
      <c r="C39" s="189" t="s">
        <v>500</v>
      </c>
      <c r="D39" s="189"/>
      <c r="E39" s="189" t="s">
        <v>501</v>
      </c>
      <c r="F39" s="189" t="str">
        <f>[1]vk!E38</f>
        <v>917.2</v>
      </c>
      <c r="G39" s="189" t="str">
        <f>[1]vk!F38</f>
        <v>ES sadarbības koordinācija - pārstāvības ES nodrošināšana (atašeji - nozares padomnieki)</v>
      </c>
      <c r="H39" s="190">
        <f>[1]vk!G38</f>
        <v>256955</v>
      </c>
      <c r="I39" s="211">
        <f>([1]vk!L38+[1]fm!L38+[1]lps!K38)/3</f>
        <v>0.93833333333333335</v>
      </c>
      <c r="J39" s="190">
        <f t="shared" si="3"/>
        <v>241109.44166666668</v>
      </c>
      <c r="K39" s="190">
        <f t="shared" si="4"/>
        <v>-15845.55833333332</v>
      </c>
      <c r="L39" s="192"/>
      <c r="M39" s="146"/>
    </row>
    <row r="40" spans="2:13" ht="116.25" customHeight="1">
      <c r="B40" s="188" t="s">
        <v>850</v>
      </c>
      <c r="C40" s="189" t="s">
        <v>500</v>
      </c>
      <c r="D40" s="189"/>
      <c r="E40" s="189" t="s">
        <v>501</v>
      </c>
      <c r="F40" s="189" t="str">
        <f>[1]vk!E39</f>
        <v>919</v>
      </c>
      <c r="G40" s="189" t="str">
        <f>[1]vk!F39</f>
        <v>Vispārējās vadības funkcijas (ministra darbībai nepieciešamais atbalsts, finanšu plānošana un izlietojuma analīze, juridiskā ekspertīze, personālvadība, lietvedība, informācijas tehnoloģiju uzturēšana, grāmatvedība u.c.) (Ekonomikas ministrija, Centrālai</v>
      </c>
      <c r="H40" s="190">
        <f>[1]vk!G39</f>
        <v>814283</v>
      </c>
      <c r="I40" s="211">
        <f>([1]vk!L39+[1]fm!L39+[1]lps!K39)/3</f>
        <v>0.89166666666666672</v>
      </c>
      <c r="J40" s="190">
        <f t="shared" si="3"/>
        <v>726069.00833333342</v>
      </c>
      <c r="K40" s="190">
        <f t="shared" si="4"/>
        <v>-88213.991666666581</v>
      </c>
      <c r="L40" s="192"/>
      <c r="M40" s="146" t="s">
        <v>245</v>
      </c>
    </row>
    <row r="41" spans="2:13" ht="81">
      <c r="B41" s="188" t="s">
        <v>850</v>
      </c>
      <c r="C41" s="189" t="s">
        <v>500</v>
      </c>
      <c r="D41" s="189"/>
      <c r="E41" s="189" t="s">
        <v>501</v>
      </c>
      <c r="F41" s="189" t="str">
        <f>[1]vk!E40</f>
        <v>920</v>
      </c>
      <c r="G41" s="189" t="str">
        <f>[1]vk!F40</f>
        <v>Makroekonomiskā analīze un prognozēšana, darba tirgus prognozēšana, ekonomiskās politikas koordinācija</v>
      </c>
      <c r="H41" s="190">
        <f>[1]vk!G40</f>
        <v>268250</v>
      </c>
      <c r="I41" s="211">
        <f>([1]vk!L40+[1]fm!L40+[1]lps!K40)/3</f>
        <v>0.73499999999999999</v>
      </c>
      <c r="J41" s="190">
        <f t="shared" si="3"/>
        <v>197163.75</v>
      </c>
      <c r="K41" s="190">
        <f t="shared" si="4"/>
        <v>-71086.25</v>
      </c>
      <c r="L41" s="192"/>
      <c r="M41" s="146" t="s">
        <v>246</v>
      </c>
    </row>
    <row r="42" spans="2:13" ht="114.75" customHeight="1">
      <c r="B42" s="188" t="s">
        <v>850</v>
      </c>
      <c r="C42" s="189" t="s">
        <v>500</v>
      </c>
      <c r="D42" s="189"/>
      <c r="E42" s="189" t="s">
        <v>501</v>
      </c>
      <c r="F42" s="189" t="str">
        <f>[1]vk!E41</f>
        <v>921</v>
      </c>
      <c r="G42" s="189" t="str">
        <f>[1]vk!F41</f>
        <v>Starptautiskās sadarbības enerģētikas jomā nodrošināšana, līdzdalība Baltijas Ministru padomes Enerģētikas komitejā, Baltijas jūras valstu enerģētikas jomas sadarbības komitejā (BASREC), Starptautiskajā atjaunojamās enerģijas aģentūrā (IRENA), Enerģētika</v>
      </c>
      <c r="H42" s="190">
        <f>[1]vk!G41</f>
        <v>31635</v>
      </c>
      <c r="I42" s="211">
        <f>([1]vk!L41+[1]fm!L41+[1]lps!K41)/3</f>
        <v>0.94499999999999995</v>
      </c>
      <c r="J42" s="190">
        <f t="shared" si="3"/>
        <v>29895.074999999997</v>
      </c>
      <c r="K42" s="190">
        <f t="shared" si="4"/>
        <v>-1739.9250000000029</v>
      </c>
      <c r="L42" s="192"/>
      <c r="M42" s="146"/>
    </row>
    <row r="43" spans="2:13" ht="72" customHeight="1">
      <c r="B43" s="188" t="s">
        <v>850</v>
      </c>
      <c r="C43" s="189" t="s">
        <v>500</v>
      </c>
      <c r="D43" s="189"/>
      <c r="E43" s="189" t="s">
        <v>501</v>
      </c>
      <c r="F43" s="189" t="str">
        <f>[1]vk!E42</f>
        <v>922</v>
      </c>
      <c r="G43" s="189" t="str">
        <f>[1]vk!F42</f>
        <v>Ogļūdeņražu politikas tiesiskā regulējuma nodrošināšana, licencēšana, kā arī valsts līdzdalības daļas nodrošināšana</v>
      </c>
      <c r="H43" s="190">
        <f>[1]vk!G42</f>
        <v>32662</v>
      </c>
      <c r="I43" s="211">
        <f>([1]vk!L42+[1]fm!L42+[1]lps!K42)/3</f>
        <v>0.69</v>
      </c>
      <c r="J43" s="190">
        <f t="shared" si="3"/>
        <v>22536.78</v>
      </c>
      <c r="K43" s="190">
        <f t="shared" si="4"/>
        <v>-10125.220000000001</v>
      </c>
      <c r="L43" s="192"/>
      <c r="M43" s="146" t="s">
        <v>247</v>
      </c>
    </row>
    <row r="44" spans="2:13" ht="47.25" customHeight="1">
      <c r="B44" s="188" t="s">
        <v>850</v>
      </c>
      <c r="C44" s="189" t="s">
        <v>500</v>
      </c>
      <c r="D44" s="189"/>
      <c r="E44" s="189" t="s">
        <v>501</v>
      </c>
      <c r="F44" s="189" t="str">
        <f>[1]vk!E43</f>
        <v>923</v>
      </c>
      <c r="G44" s="189" t="str">
        <f>[1]vk!F43</f>
        <v>Līdzdalība klimata pārmaiņu politikas īstenošanā (ar enerģētikas radītajām CO2 emisijām saistītajos jautājumos)</v>
      </c>
      <c r="H44" s="190">
        <f>[1]vk!G43</f>
        <v>29833</v>
      </c>
      <c r="I44" s="211">
        <f>([1]vk!L43+[1]fm!L43+[1]lps!K43)/3</f>
        <v>0.93666666666666665</v>
      </c>
      <c r="J44" s="190">
        <f t="shared" si="3"/>
        <v>27943.576666666668</v>
      </c>
      <c r="K44" s="190">
        <f t="shared" si="4"/>
        <v>-1889.4233333333323</v>
      </c>
      <c r="L44" s="192"/>
      <c r="M44" s="146"/>
    </row>
    <row r="45" spans="2:13" ht="81" customHeight="1">
      <c r="B45" s="188" t="s">
        <v>850</v>
      </c>
      <c r="C45" s="189" t="s">
        <v>500</v>
      </c>
      <c r="D45" s="189"/>
      <c r="E45" s="189" t="s">
        <v>501</v>
      </c>
      <c r="F45" s="189" t="str">
        <f>[1]vk!E44</f>
        <v>924</v>
      </c>
      <c r="G45" s="189" t="str">
        <f>[1]vk!F44</f>
        <v>Tiesiskā regulējuma izstrāde ekonomiskajai darbībai Latvijas teritoriālajos ūdeņos un ekskluzīvajā ekonomiskajā zonā</v>
      </c>
      <c r="H45" s="190">
        <f>[1]vk!G44</f>
        <v>25515</v>
      </c>
      <c r="I45" s="211">
        <f>([1]vk!L44+[1]fm!L44+[1]lps!K44)/3</f>
        <v>0.94833333333333336</v>
      </c>
      <c r="J45" s="190">
        <f t="shared" si="3"/>
        <v>24196.725000000002</v>
      </c>
      <c r="K45" s="190">
        <f t="shared" si="4"/>
        <v>-1318.2749999999978</v>
      </c>
      <c r="L45" s="192"/>
      <c r="M45" s="146"/>
    </row>
    <row r="46" spans="2:13" ht="47.25">
      <c r="B46" s="188" t="s">
        <v>850</v>
      </c>
      <c r="C46" s="189" t="s">
        <v>500</v>
      </c>
      <c r="D46" s="189"/>
      <c r="E46" s="189" t="s">
        <v>501</v>
      </c>
      <c r="F46" s="189" t="str">
        <f>[1]vk!E45</f>
        <v>926</v>
      </c>
      <c r="G46" s="189" t="str">
        <f>[1]vk!F45</f>
        <v>Privatizācijas procesa pabeigšanas nodrošināšana</v>
      </c>
      <c r="H46" s="190">
        <f>[1]vk!G45</f>
        <v>65355</v>
      </c>
      <c r="I46" s="211">
        <f>([1]vk!L45+[1]fm!L45+[1]lps!K45)/3</f>
        <v>0.78500000000000003</v>
      </c>
      <c r="J46" s="190">
        <f t="shared" si="3"/>
        <v>51303.675000000003</v>
      </c>
      <c r="K46" s="190">
        <f t="shared" si="4"/>
        <v>-14051.324999999997</v>
      </c>
      <c r="L46" s="192"/>
      <c r="M46" s="146"/>
    </row>
    <row r="47" spans="2:13" ht="60.75">
      <c r="B47" s="188" t="s">
        <v>850</v>
      </c>
      <c r="C47" s="189" t="s">
        <v>500</v>
      </c>
      <c r="D47" s="189"/>
      <c r="E47" s="189" t="s">
        <v>501</v>
      </c>
      <c r="F47" s="189" t="str">
        <f>[1]vk!E46</f>
        <v>929</v>
      </c>
      <c r="G47" s="189" t="str">
        <f>[1]vk!F46</f>
        <v>Mājokļu, t.sk. ēku energoefektivitētes, politikas izstrāde un īstenošana</v>
      </c>
      <c r="H47" s="190">
        <f>[1]vk!G46</f>
        <v>149973</v>
      </c>
      <c r="I47" s="211">
        <f>([1]vk!L46+[1]fm!L46+[1]lps!K46)/3</f>
        <v>0.42666666666666669</v>
      </c>
      <c r="J47" s="190">
        <f t="shared" ref="J47:J56" si="5">SUM(H47*I47)</f>
        <v>63988.480000000003</v>
      </c>
      <c r="K47" s="190">
        <f t="shared" si="4"/>
        <v>-85984.51999999999</v>
      </c>
      <c r="L47" s="192"/>
      <c r="M47" s="146" t="s">
        <v>248</v>
      </c>
    </row>
    <row r="48" spans="2:13" ht="165.75" customHeight="1">
      <c r="B48" s="188" t="s">
        <v>850</v>
      </c>
      <c r="C48" s="189" t="s">
        <v>500</v>
      </c>
      <c r="D48" s="189"/>
      <c r="E48" s="189" t="s">
        <v>501</v>
      </c>
      <c r="F48" s="189" t="str">
        <f>[1]vk!E47</f>
        <v>932</v>
      </c>
      <c r="G48" s="189" t="str">
        <f>[1]vk!F47</f>
        <v>Līdzdarbība ES enerģētikas politikas un enerģētikas tiesiskā regulējuma izstrādē un pilnveidošanā, politikas plānošanas dokumentu un tiesību aktu projektu izstrādāšana un aktualizēšana visās enerģētikas apakšjomās (atjaunojamie resursi, degviela, elektro</v>
      </c>
      <c r="H48" s="190">
        <f>[1]vk!G47</f>
        <v>61974</v>
      </c>
      <c r="I48" s="211">
        <f>([1]vk!L47+[1]fm!L47+[1]lps!K47)/3</f>
        <v>0.92333333333333334</v>
      </c>
      <c r="J48" s="190">
        <f t="shared" si="5"/>
        <v>57222.66</v>
      </c>
      <c r="K48" s="190">
        <f t="shared" si="4"/>
        <v>-4751.3399999999965</v>
      </c>
      <c r="L48" s="192"/>
      <c r="M48" s="146"/>
    </row>
    <row r="49" spans="2:13" ht="60.75">
      <c r="B49" s="188" t="s">
        <v>850</v>
      </c>
      <c r="C49" s="189" t="s">
        <v>500</v>
      </c>
      <c r="D49" s="189"/>
      <c r="E49" s="189" t="s">
        <v>501</v>
      </c>
      <c r="F49" s="189" t="str">
        <f>[1]vk!E48</f>
        <v>934</v>
      </c>
      <c r="G49" s="189" t="str">
        <f>[1]vk!F48</f>
        <v>Būvniecības politikas izstrāde un īstenošana</v>
      </c>
      <c r="H49" s="190">
        <f>[1]vk!G48</f>
        <v>223230</v>
      </c>
      <c r="I49" s="211">
        <f>([1]vk!L48+[1]fm!L48+[1]lps!K48)/3</f>
        <v>0.94</v>
      </c>
      <c r="J49" s="190">
        <f t="shared" si="5"/>
        <v>209836.19999999998</v>
      </c>
      <c r="K49" s="190">
        <f t="shared" si="4"/>
        <v>-13393.800000000017</v>
      </c>
      <c r="L49" s="192"/>
      <c r="M49" s="146" t="s">
        <v>249</v>
      </c>
    </row>
    <row r="50" spans="2:13" ht="47.25">
      <c r="B50" s="188" t="s">
        <v>850</v>
      </c>
      <c r="C50" s="189" t="s">
        <v>500</v>
      </c>
      <c r="D50" s="189"/>
      <c r="E50" s="189" t="s">
        <v>501</v>
      </c>
      <c r="F50" s="189" t="str">
        <f>[1]vk!E49</f>
        <v>938</v>
      </c>
      <c r="G50" s="189" t="str">
        <f>[1]vk!F49</f>
        <v>Standartizācijas, metroloģijas un akreditācijas politikas izstrāde</v>
      </c>
      <c r="H50" s="190">
        <f>[1]vk!G49</f>
        <v>78990</v>
      </c>
      <c r="I50" s="211">
        <f>([1]vk!L49+[1]fm!L49+[1]lps!K49)/3</f>
        <v>0.88666666666666671</v>
      </c>
      <c r="J50" s="190">
        <f t="shared" si="5"/>
        <v>70037.8</v>
      </c>
      <c r="K50" s="190">
        <f t="shared" si="4"/>
        <v>-8952.1999999999971</v>
      </c>
      <c r="L50" s="192"/>
      <c r="M50" s="146" t="s">
        <v>250</v>
      </c>
    </row>
    <row r="51" spans="2:13" ht="47.25">
      <c r="B51" s="188" t="s">
        <v>850</v>
      </c>
      <c r="C51" s="189" t="s">
        <v>500</v>
      </c>
      <c r="D51" s="189"/>
      <c r="E51" s="189" t="s">
        <v>501</v>
      </c>
      <c r="F51" s="189" t="str">
        <f>[1]vk!E50</f>
        <v>966</v>
      </c>
      <c r="G51" s="189" t="str">
        <f>[1]vk!F50</f>
        <v>Enerģijas un biodegvielas ražošanas administrēšana</v>
      </c>
      <c r="H51" s="190">
        <f>[1]vk!G50</f>
        <v>86060</v>
      </c>
      <c r="I51" s="211">
        <v>0.98</v>
      </c>
      <c r="J51" s="190">
        <f t="shared" si="5"/>
        <v>84338.8</v>
      </c>
      <c r="K51" s="190">
        <f t="shared" si="4"/>
        <v>-1721.1999999999971</v>
      </c>
      <c r="L51" s="192"/>
      <c r="M51" s="146"/>
    </row>
    <row r="52" spans="2:13" ht="101.25">
      <c r="B52" s="188" t="s">
        <v>850</v>
      </c>
      <c r="C52" s="189" t="s">
        <v>500</v>
      </c>
      <c r="D52" s="189"/>
      <c r="E52" s="199" t="s">
        <v>620</v>
      </c>
      <c r="F52" s="189" t="s">
        <v>621</v>
      </c>
      <c r="G52" s="189" t="s">
        <v>622</v>
      </c>
      <c r="H52" s="190">
        <v>25500</v>
      </c>
      <c r="I52" s="191">
        <v>0.85875000000000001</v>
      </c>
      <c r="J52" s="190">
        <f t="shared" si="5"/>
        <v>21898.125</v>
      </c>
      <c r="K52" s="190">
        <f t="shared" si="4"/>
        <v>-3601.875</v>
      </c>
      <c r="L52" s="192"/>
      <c r="M52" s="146" t="s">
        <v>251</v>
      </c>
    </row>
    <row r="53" spans="2:13" ht="101.25">
      <c r="B53" s="188" t="s">
        <v>850</v>
      </c>
      <c r="C53" s="189" t="s">
        <v>500</v>
      </c>
      <c r="D53" s="189"/>
      <c r="E53" s="199" t="s">
        <v>620</v>
      </c>
      <c r="F53" s="189" t="s">
        <v>623</v>
      </c>
      <c r="G53" s="189" t="s">
        <v>624</v>
      </c>
      <c r="H53" s="190">
        <v>177001</v>
      </c>
      <c r="I53" s="193">
        <v>0.65</v>
      </c>
      <c r="J53" s="190">
        <f t="shared" si="5"/>
        <v>115050.65000000001</v>
      </c>
      <c r="K53" s="190">
        <f t="shared" si="4"/>
        <v>-61950.349999999991</v>
      </c>
      <c r="L53" s="192"/>
      <c r="M53" s="146" t="s">
        <v>252</v>
      </c>
    </row>
    <row r="54" spans="2:13" ht="180.75" customHeight="1">
      <c r="B54" s="188" t="s">
        <v>850</v>
      </c>
      <c r="C54" s="189" t="s">
        <v>500</v>
      </c>
      <c r="D54" s="189"/>
      <c r="E54" s="199" t="s">
        <v>620</v>
      </c>
      <c r="F54" s="189" t="s">
        <v>625</v>
      </c>
      <c r="G54" s="189" t="s">
        <v>626</v>
      </c>
      <c r="H54" s="190">
        <v>2300</v>
      </c>
      <c r="I54" s="193">
        <v>0</v>
      </c>
      <c r="J54" s="190">
        <f t="shared" si="5"/>
        <v>0</v>
      </c>
      <c r="K54" s="190">
        <f t="shared" si="4"/>
        <v>-2300</v>
      </c>
      <c r="L54" s="192"/>
      <c r="M54" s="146" t="s">
        <v>253</v>
      </c>
    </row>
    <row r="55" spans="2:13" ht="60.75">
      <c r="B55" s="188" t="s">
        <v>850</v>
      </c>
      <c r="C55" s="189" t="s">
        <v>500</v>
      </c>
      <c r="D55" s="189"/>
      <c r="E55" s="199" t="s">
        <v>620</v>
      </c>
      <c r="F55" s="189" t="s">
        <v>627</v>
      </c>
      <c r="G55" s="189" t="s">
        <v>628</v>
      </c>
      <c r="H55" s="190">
        <v>44970</v>
      </c>
      <c r="I55" s="191">
        <v>0.9225000000000001</v>
      </c>
      <c r="J55" s="190">
        <f t="shared" si="5"/>
        <v>41484.825000000004</v>
      </c>
      <c r="K55" s="190">
        <f t="shared" si="4"/>
        <v>-3485.1749999999956</v>
      </c>
      <c r="L55" s="192"/>
      <c r="M55" s="146" t="s">
        <v>254</v>
      </c>
    </row>
    <row r="56" spans="2:13" ht="47.25">
      <c r="B56" s="188" t="s">
        <v>850</v>
      </c>
      <c r="C56" s="189" t="s">
        <v>500</v>
      </c>
      <c r="D56" s="189"/>
      <c r="E56" s="199" t="s">
        <v>620</v>
      </c>
      <c r="F56" s="189" t="s">
        <v>629</v>
      </c>
      <c r="G56" s="189" t="s">
        <v>630</v>
      </c>
      <c r="H56" s="190">
        <v>43396</v>
      </c>
      <c r="I56" s="191">
        <v>0.91500000000000004</v>
      </c>
      <c r="J56" s="190">
        <f t="shared" si="5"/>
        <v>39707.340000000004</v>
      </c>
      <c r="K56" s="190">
        <f t="shared" si="4"/>
        <v>-3688.6599999999962</v>
      </c>
      <c r="L56" s="192"/>
      <c r="M56" s="146" t="s">
        <v>255</v>
      </c>
    </row>
    <row r="57" spans="2:13" ht="47.25">
      <c r="B57" s="188" t="s">
        <v>850</v>
      </c>
      <c r="C57" s="188" t="str">
        <f>[1]vk!C51</f>
        <v>Ekonomikas ministrija</v>
      </c>
      <c r="D57" s="188"/>
      <c r="E57" s="188" t="str">
        <f>[1]vk!D51</f>
        <v>Nozares politiku veidošana un vadība</v>
      </c>
      <c r="F57" s="188"/>
      <c r="G57" s="188"/>
      <c r="H57" s="194">
        <f>SUM(H31:H56)</f>
        <v>2989152</v>
      </c>
      <c r="I57" s="212"/>
      <c r="J57" s="194">
        <f>SUM(J31:J56)</f>
        <v>2540475.2716666665</v>
      </c>
      <c r="K57" s="194">
        <f t="shared" si="4"/>
        <v>-448676.72833333351</v>
      </c>
      <c r="L57" s="196">
        <f>SUM(1-(J57/H57))</f>
        <v>0.15010167710887012</v>
      </c>
      <c r="M57" s="173"/>
    </row>
    <row r="58" spans="2:13" ht="47.25">
      <c r="B58" s="188" t="s">
        <v>850</v>
      </c>
      <c r="C58" s="189" t="s">
        <v>502</v>
      </c>
      <c r="D58" s="189"/>
      <c r="E58" s="189" t="s">
        <v>503</v>
      </c>
      <c r="F58" s="189" t="str">
        <f>[1]vk!E52</f>
        <v>56</v>
      </c>
      <c r="G58" s="189" t="str">
        <f>[1]vk!F52</f>
        <v>Nozares vadība</v>
      </c>
      <c r="H58" s="190">
        <f>[1]vk!G52</f>
        <v>266894</v>
      </c>
      <c r="I58" s="211">
        <f>([1]vk!L52+[1]fm!L52+[1]lps!K52)/3</f>
        <v>0.96333333333333326</v>
      </c>
      <c r="J58" s="190">
        <f>SUM(H58*I58)</f>
        <v>257107.88666666666</v>
      </c>
      <c r="K58" s="190">
        <f t="shared" si="4"/>
        <v>-9786.1133333333419</v>
      </c>
      <c r="L58" s="192"/>
      <c r="M58" s="275" t="s">
        <v>193</v>
      </c>
    </row>
    <row r="59" spans="2:13" ht="47.25">
      <c r="B59" s="188" t="s">
        <v>850</v>
      </c>
      <c r="C59" s="189" t="s">
        <v>502</v>
      </c>
      <c r="D59" s="189"/>
      <c r="E59" s="189" t="s">
        <v>503</v>
      </c>
      <c r="F59" s="189" t="str">
        <f>[1]vk!E53</f>
        <v>57</v>
      </c>
      <c r="G59" s="189" t="str">
        <f>[1]vk!F53</f>
        <v>Starptautiskā sadarbība</v>
      </c>
      <c r="H59" s="190">
        <f>[1]vk!G53</f>
        <v>449748</v>
      </c>
      <c r="I59" s="211">
        <f>([1]vk!L53+[1]fm!L53+[1]lps!K53)/3</f>
        <v>0.96666666666666667</v>
      </c>
      <c r="J59" s="190">
        <f t="shared" ref="J59:J67" si="6">SUM(H59*I59)</f>
        <v>434756.4</v>
      </c>
      <c r="K59" s="190">
        <f t="shared" si="4"/>
        <v>-14991.599999999977</v>
      </c>
      <c r="L59" s="192"/>
      <c r="M59" s="275"/>
    </row>
    <row r="60" spans="2:13" ht="47.25">
      <c r="B60" s="188" t="s">
        <v>850</v>
      </c>
      <c r="C60" s="189" t="s">
        <v>502</v>
      </c>
      <c r="D60" s="189"/>
      <c r="E60" s="189" t="s">
        <v>503</v>
      </c>
      <c r="F60" s="189" t="str">
        <f>[1]vk!E54</f>
        <v>58</v>
      </c>
      <c r="G60" s="189" t="str">
        <f>[1]vk!F54</f>
        <v>PPP politikas veidošana</v>
      </c>
      <c r="H60" s="190">
        <f>[1]vk!G54</f>
        <v>119852</v>
      </c>
      <c r="I60" s="211">
        <f>([1]vk!L54+[1]fm!L54+[1]lps!K54)/3</f>
        <v>0.90833333333333333</v>
      </c>
      <c r="J60" s="190">
        <f t="shared" si="6"/>
        <v>108865.56666666667</v>
      </c>
      <c r="K60" s="190">
        <f t="shared" si="4"/>
        <v>-10986.433333333334</v>
      </c>
      <c r="L60" s="192"/>
      <c r="M60" s="275"/>
    </row>
    <row r="61" spans="2:13" ht="47.25">
      <c r="B61" s="188" t="s">
        <v>850</v>
      </c>
      <c r="C61" s="189" t="s">
        <v>502</v>
      </c>
      <c r="D61" s="189"/>
      <c r="E61" s="189" t="s">
        <v>503</v>
      </c>
      <c r="F61" s="189" t="str">
        <f>[1]vk!E55</f>
        <v>59</v>
      </c>
      <c r="G61" s="189" t="str">
        <f>[1]vk!F55</f>
        <v>Budžeta politikas veidošana un izpilde</v>
      </c>
      <c r="H61" s="190">
        <f>[1]vk!G55</f>
        <v>1215428</v>
      </c>
      <c r="I61" s="211">
        <f>([1]vk!L55+[1]fm!L55+[1]lps!K55)/3</f>
        <v>0.98</v>
      </c>
      <c r="J61" s="190">
        <f t="shared" si="6"/>
        <v>1191119.44</v>
      </c>
      <c r="K61" s="190">
        <f t="shared" si="4"/>
        <v>-24308.560000000056</v>
      </c>
      <c r="L61" s="192"/>
      <c r="M61" s="275"/>
    </row>
    <row r="62" spans="2:13" ht="47.25">
      <c r="B62" s="188" t="s">
        <v>850</v>
      </c>
      <c r="C62" s="189" t="s">
        <v>502</v>
      </c>
      <c r="D62" s="189"/>
      <c r="E62" s="189" t="s">
        <v>503</v>
      </c>
      <c r="F62" s="189" t="str">
        <f>[1]vk!E56</f>
        <v>60</v>
      </c>
      <c r="G62" s="189" t="str">
        <f>[1]vk!F56</f>
        <v>Nodokļu un nodevu politika, muitas un grāmatvedības politika</v>
      </c>
      <c r="H62" s="190">
        <f>[1]vk!G56</f>
        <v>871956</v>
      </c>
      <c r="I62" s="211">
        <f>([1]vk!L56+[1]fm!L56+[1]lps!K56)/3</f>
        <v>0.98499999999999999</v>
      </c>
      <c r="J62" s="190">
        <f t="shared" si="6"/>
        <v>858876.66</v>
      </c>
      <c r="K62" s="190">
        <f t="shared" si="4"/>
        <v>-13079.339999999967</v>
      </c>
      <c r="L62" s="192"/>
      <c r="M62" s="275"/>
    </row>
    <row r="63" spans="2:13" ht="47.25">
      <c r="B63" s="188" t="s">
        <v>850</v>
      </c>
      <c r="C63" s="189" t="s">
        <v>502</v>
      </c>
      <c r="D63" s="189"/>
      <c r="E63" s="189" t="s">
        <v>503</v>
      </c>
      <c r="F63" s="189" t="str">
        <f>[1]vk!E57</f>
        <v>64</v>
      </c>
      <c r="G63" s="189" t="str">
        <f>[1]vk!F57</f>
        <v>Atbalsts politikas veidošanai un īstenošanai</v>
      </c>
      <c r="H63" s="190">
        <f>[1]vk!G57</f>
        <v>691524</v>
      </c>
      <c r="I63" s="211">
        <f>([1]vk!L57+[1]fm!L57+[1]lps!K57)/3</f>
        <v>0.91999999999999993</v>
      </c>
      <c r="J63" s="190">
        <f t="shared" si="6"/>
        <v>636202.07999999996</v>
      </c>
      <c r="K63" s="190">
        <f t="shared" si="4"/>
        <v>-55321.920000000042</v>
      </c>
      <c r="L63" s="192"/>
      <c r="M63" s="275"/>
    </row>
    <row r="64" spans="2:13" ht="47.25">
      <c r="B64" s="188" t="s">
        <v>850</v>
      </c>
      <c r="C64" s="189" t="s">
        <v>502</v>
      </c>
      <c r="D64" s="189"/>
      <c r="E64" s="189" t="s">
        <v>503</v>
      </c>
      <c r="F64" s="189" t="str">
        <f>[1]vk!E58</f>
        <v>65</v>
      </c>
      <c r="G64" s="189" t="str">
        <f>[1]vk!F58</f>
        <v>Ārvalstu finanšu instrumentu vadība</v>
      </c>
      <c r="H64" s="190">
        <f>[1]vk!G58</f>
        <v>931103</v>
      </c>
      <c r="I64" s="211">
        <f>([1]vk!L58+[1]fm!L58+[1]lps!K58)/3</f>
        <v>0.98</v>
      </c>
      <c r="J64" s="190">
        <f t="shared" si="6"/>
        <v>912480.94</v>
      </c>
      <c r="K64" s="190">
        <f t="shared" si="4"/>
        <v>-18622.060000000056</v>
      </c>
      <c r="L64" s="192"/>
      <c r="M64" s="275"/>
    </row>
    <row r="65" spans="2:13" ht="47.25">
      <c r="B65" s="188" t="s">
        <v>850</v>
      </c>
      <c r="C65" s="189" t="s">
        <v>502</v>
      </c>
      <c r="D65" s="189"/>
      <c r="E65" s="189" t="s">
        <v>503</v>
      </c>
      <c r="F65" s="189" t="str">
        <f>[1]vk!E59</f>
        <v>66</v>
      </c>
      <c r="G65" s="189" t="str">
        <f>[1]vk!F59</f>
        <v>Pārvaldes iekšējā audita politika</v>
      </c>
      <c r="H65" s="190">
        <f>[1]vk!G59</f>
        <v>63046</v>
      </c>
      <c r="I65" s="217">
        <v>0.96</v>
      </c>
      <c r="J65" s="190">
        <f t="shared" si="6"/>
        <v>60524.159999999996</v>
      </c>
      <c r="K65" s="190">
        <f t="shared" si="4"/>
        <v>-2521.8400000000038</v>
      </c>
      <c r="L65" s="192"/>
      <c r="M65" s="275"/>
    </row>
    <row r="66" spans="2:13" ht="47.25">
      <c r="B66" s="188" t="s">
        <v>850</v>
      </c>
      <c r="C66" s="189" t="s">
        <v>502</v>
      </c>
      <c r="D66" s="189"/>
      <c r="E66" s="189" t="s">
        <v>503</v>
      </c>
      <c r="F66" s="189" t="str">
        <f>[1]vk!E60</f>
        <v>67</v>
      </c>
      <c r="G66" s="189" t="str">
        <f>[1]vk!F60</f>
        <v>Valsts sektora darba samaksas politika</v>
      </c>
      <c r="H66" s="190">
        <f>[1]vk!G60</f>
        <v>116901</v>
      </c>
      <c r="I66" s="211">
        <f>([1]vk!L60+[1]fm!L60+[1]lps!K60)/3</f>
        <v>0.96166666666666678</v>
      </c>
      <c r="J66" s="190">
        <f t="shared" si="6"/>
        <v>112419.79500000001</v>
      </c>
      <c r="K66" s="190">
        <f t="shared" si="4"/>
        <v>-4481.2049999999872</v>
      </c>
      <c r="L66" s="192"/>
      <c r="M66" s="275"/>
    </row>
    <row r="67" spans="2:13" ht="47.25">
      <c r="B67" s="188" t="s">
        <v>850</v>
      </c>
      <c r="C67" s="189" t="s">
        <v>502</v>
      </c>
      <c r="D67" s="189"/>
      <c r="E67" s="189" t="s">
        <v>503</v>
      </c>
      <c r="F67" s="189" t="str">
        <f>[1]vk!E61</f>
        <v>68</v>
      </c>
      <c r="G67" s="189" t="str">
        <f>[1]vk!F61</f>
        <v>Komercdarbības atbalsta kontrole</v>
      </c>
      <c r="H67" s="190">
        <f>[1]vk!G61</f>
        <v>94806</v>
      </c>
      <c r="I67" s="211">
        <f>([1]vk!L61+[1]fm!L61+[1]lps!K61)/3</f>
        <v>0.98</v>
      </c>
      <c r="J67" s="190">
        <f t="shared" si="6"/>
        <v>92909.88</v>
      </c>
      <c r="K67" s="190">
        <f t="shared" si="4"/>
        <v>-1896.1199999999953</v>
      </c>
      <c r="L67" s="192"/>
      <c r="M67" s="275"/>
    </row>
    <row r="68" spans="2:13" ht="47.25">
      <c r="B68" s="188" t="s">
        <v>850</v>
      </c>
      <c r="C68" s="188" t="str">
        <f>[1]vk!C62</f>
        <v>Finanšu ministrija</v>
      </c>
      <c r="D68" s="188"/>
      <c r="E68" s="188" t="str">
        <f>[1]vk!D62</f>
        <v>Finansiālās un fiskālās politikas veidošana un valsts budžeta izstrāde</v>
      </c>
      <c r="F68" s="188"/>
      <c r="G68" s="188"/>
      <c r="H68" s="194">
        <f>SUM(H58:H67)</f>
        <v>4821258</v>
      </c>
      <c r="I68" s="212"/>
      <c r="J68" s="194">
        <f>SUM(J58:J67)</f>
        <v>4665262.8083333327</v>
      </c>
      <c r="K68" s="194">
        <f t="shared" ref="K68:K99" si="7">SUM(J68-H68)</f>
        <v>-155995.19166666735</v>
      </c>
      <c r="L68" s="196">
        <f>SUM(1-(J68/H68))</f>
        <v>3.2355702944473652E-2</v>
      </c>
      <c r="M68" s="173"/>
    </row>
    <row r="69" spans="2:13" ht="63">
      <c r="B69" s="188" t="s">
        <v>850</v>
      </c>
      <c r="C69" s="189" t="s">
        <v>504</v>
      </c>
      <c r="D69" s="189"/>
      <c r="E69" s="189" t="s">
        <v>505</v>
      </c>
      <c r="F69" s="189" t="str">
        <f>[1]vk!E63</f>
        <v>100</v>
      </c>
      <c r="G69" s="189" t="str">
        <f>[1]vk!F63</f>
        <v>Grāmatvedība un finanšu vadība,vienotas grāmatvedības un finanšu uzskaites sistēmas darbības nodrošināšana,audits</v>
      </c>
      <c r="H69" s="190">
        <f>[1]vk!G63</f>
        <v>154462</v>
      </c>
      <c r="I69" s="211">
        <f>([1]vk!L63+[1]fm!L63+[1]lps!K63)/3</f>
        <v>0.89666666666666661</v>
      </c>
      <c r="J69" s="190">
        <f>SUM(H69*I69)</f>
        <v>138500.92666666667</v>
      </c>
      <c r="K69" s="190">
        <f t="shared" si="7"/>
        <v>-15961.073333333334</v>
      </c>
      <c r="L69" s="192"/>
      <c r="M69" s="173"/>
    </row>
    <row r="70" spans="2:13" ht="78.75">
      <c r="B70" s="188" t="s">
        <v>850</v>
      </c>
      <c r="C70" s="189" t="s">
        <v>504</v>
      </c>
      <c r="D70" s="189"/>
      <c r="E70" s="189" t="s">
        <v>505</v>
      </c>
      <c r="F70" s="189" t="str">
        <f>[1]vk!E64</f>
        <v>101</v>
      </c>
      <c r="G70" s="189" t="str">
        <f>[1]vk!F64</f>
        <v>Dokumentu aprites un lietvedības nodrošināšana,vienotas lietvedības sistēmas darbības nodrošināšana</v>
      </c>
      <c r="H70" s="190">
        <f>[1]vk!G64</f>
        <v>143399</v>
      </c>
      <c r="I70" s="211">
        <f>([1]vk!L64+[1]fm!L64+[1]lps!K64)/3</f>
        <v>0.89666666666666661</v>
      </c>
      <c r="J70" s="190">
        <f t="shared" ref="J70:J80" si="8">SUM(H70*I70)</f>
        <v>128581.10333333333</v>
      </c>
      <c r="K70" s="190">
        <f t="shared" si="7"/>
        <v>-14817.896666666667</v>
      </c>
      <c r="L70" s="192"/>
      <c r="M70" s="173"/>
    </row>
    <row r="71" spans="2:13" ht="47.25">
      <c r="B71" s="188" t="s">
        <v>850</v>
      </c>
      <c r="C71" s="189" t="s">
        <v>504</v>
      </c>
      <c r="D71" s="189"/>
      <c r="E71" s="189" t="s">
        <v>505</v>
      </c>
      <c r="F71" s="189" t="str">
        <f>[1]vk!E68</f>
        <v>102</v>
      </c>
      <c r="G71" s="189" t="str">
        <f>[1]vk!F68</f>
        <v>Sabiedriskās attiecības, komunikācija ar masu mēdijiem</v>
      </c>
      <c r="H71" s="190">
        <f>[1]vk!G68</f>
        <v>49843</v>
      </c>
      <c r="I71" s="211">
        <f>([1]vk!L68+[1]fm!L65+[1]lps!K65)/3</f>
        <v>0.93</v>
      </c>
      <c r="J71" s="190">
        <f t="shared" si="8"/>
        <v>46353.990000000005</v>
      </c>
      <c r="K71" s="190">
        <f t="shared" si="7"/>
        <v>-3489.0099999999948</v>
      </c>
      <c r="L71" s="192"/>
      <c r="M71" s="173"/>
    </row>
    <row r="72" spans="2:13" ht="47.25">
      <c r="B72" s="188" t="s">
        <v>850</v>
      </c>
      <c r="C72" s="189" t="s">
        <v>504</v>
      </c>
      <c r="D72" s="189"/>
      <c r="E72" s="189" t="s">
        <v>505</v>
      </c>
      <c r="F72" s="189" t="str">
        <f>[1]vk!E69</f>
        <v>103</v>
      </c>
      <c r="G72" s="189" t="str">
        <f>[1]vk!F69</f>
        <v>Attīstības politikas un rīcības plānošana, nozares vadība</v>
      </c>
      <c r="H72" s="190">
        <f>[1]vk!G69</f>
        <v>389754</v>
      </c>
      <c r="I72" s="211">
        <f>([1]vk!L69+[1]fm!L66+[1]lps!K66)/3</f>
        <v>0.95500000000000007</v>
      </c>
      <c r="J72" s="190">
        <f t="shared" si="8"/>
        <v>372215.07</v>
      </c>
      <c r="K72" s="190">
        <f t="shared" si="7"/>
        <v>-17538.929999999993</v>
      </c>
      <c r="L72" s="192"/>
      <c r="M72" s="173"/>
    </row>
    <row r="73" spans="2:13" ht="63">
      <c r="B73" s="188" t="s">
        <v>850</v>
      </c>
      <c r="C73" s="189" t="s">
        <v>504</v>
      </c>
      <c r="D73" s="189"/>
      <c r="E73" s="189" t="s">
        <v>505</v>
      </c>
      <c r="F73" s="189" t="str">
        <f>[1]vk!E70</f>
        <v>105</v>
      </c>
      <c r="G73" s="189" t="str">
        <f>[1]vk!F70</f>
        <v>Tiesību aktu projektu izstrāde, ministrijas funkciju izpilde administratīvā procesa piemērošanas jomā</v>
      </c>
      <c r="H73" s="190">
        <f>[1]vk!G70</f>
        <v>303750</v>
      </c>
      <c r="I73" s="211">
        <f>([1]vk!L70+[1]fm!L67+[1]lps!K67)/3</f>
        <v>0.94166666666666676</v>
      </c>
      <c r="J73" s="190">
        <f t="shared" si="8"/>
        <v>286031.25000000006</v>
      </c>
      <c r="K73" s="190">
        <f t="shared" si="7"/>
        <v>-17718.749999999942</v>
      </c>
      <c r="L73" s="192"/>
      <c r="M73" s="173"/>
    </row>
    <row r="74" spans="2:13" ht="78.75">
      <c r="B74" s="188" t="s">
        <v>850</v>
      </c>
      <c r="C74" s="189" t="s">
        <v>504</v>
      </c>
      <c r="D74" s="189"/>
      <c r="E74" s="189" t="s">
        <v>505</v>
      </c>
      <c r="F74" s="218">
        <v>106</v>
      </c>
      <c r="G74" s="189" t="s">
        <v>823</v>
      </c>
      <c r="H74" s="190">
        <v>59023</v>
      </c>
      <c r="I74" s="211">
        <v>0.94199999999999995</v>
      </c>
      <c r="J74" s="190">
        <f>SUM(H74*I74)</f>
        <v>55599.665999999997</v>
      </c>
      <c r="K74" s="190">
        <f t="shared" si="7"/>
        <v>-3423.3340000000026</v>
      </c>
      <c r="L74" s="192"/>
      <c r="M74" s="173"/>
    </row>
    <row r="75" spans="2:13" ht="78.75">
      <c r="B75" s="188" t="s">
        <v>850</v>
      </c>
      <c r="C75" s="189" t="s">
        <v>504</v>
      </c>
      <c r="D75" s="189"/>
      <c r="E75" s="189" t="s">
        <v>505</v>
      </c>
      <c r="F75" s="189">
        <v>107</v>
      </c>
      <c r="G75" s="219" t="s">
        <v>824</v>
      </c>
      <c r="H75" s="190">
        <v>26111</v>
      </c>
      <c r="I75" s="211">
        <v>0.94199999999999995</v>
      </c>
      <c r="J75" s="190">
        <f>SUM(H75*I75)</f>
        <v>24596.561999999998</v>
      </c>
      <c r="K75" s="190">
        <f t="shared" si="7"/>
        <v>-1514.4380000000019</v>
      </c>
      <c r="L75" s="192"/>
      <c r="M75" s="173"/>
    </row>
    <row r="76" spans="2:13" ht="94.5">
      <c r="B76" s="188" t="s">
        <v>850</v>
      </c>
      <c r="C76" s="189" t="s">
        <v>504</v>
      </c>
      <c r="D76" s="189"/>
      <c r="E76" s="189" t="s">
        <v>505</v>
      </c>
      <c r="F76" s="189">
        <v>108</v>
      </c>
      <c r="G76" s="219" t="s">
        <v>110</v>
      </c>
      <c r="H76" s="190">
        <v>27039</v>
      </c>
      <c r="I76" s="211">
        <v>0.94199999999999995</v>
      </c>
      <c r="J76" s="190">
        <f>SUM(H76*I76)</f>
        <v>25470.737999999998</v>
      </c>
      <c r="K76" s="190">
        <f t="shared" si="7"/>
        <v>-1568.2620000000024</v>
      </c>
      <c r="L76" s="192"/>
      <c r="M76" s="173"/>
    </row>
    <row r="77" spans="2:13" ht="78.75">
      <c r="B77" s="188" t="s">
        <v>850</v>
      </c>
      <c r="C77" s="189" t="s">
        <v>504</v>
      </c>
      <c r="D77" s="189"/>
      <c r="E77" s="189" t="s">
        <v>505</v>
      </c>
      <c r="F77" s="189" t="str">
        <f>[1]vk!E71</f>
        <v>110</v>
      </c>
      <c r="G77" s="189" t="str">
        <f>[1]vk!F71</f>
        <v>Iestāžu administratīvās darbības uzraudzība, kontrole un konsultēšana, īstenojot iekšlietu nozares politiku valsts drošības jomā</v>
      </c>
      <c r="H77" s="190">
        <f>[1]vk!G71</f>
        <v>28543</v>
      </c>
      <c r="I77" s="211">
        <f>([1]vk!L71+[1]fm!L68+[1]lps!K68)/3</f>
        <v>0.94166666666666676</v>
      </c>
      <c r="J77" s="190">
        <f t="shared" si="8"/>
        <v>26877.991666666669</v>
      </c>
      <c r="K77" s="190">
        <f t="shared" si="7"/>
        <v>-1665.0083333333314</v>
      </c>
      <c r="L77" s="192"/>
      <c r="M77" s="173"/>
    </row>
    <row r="78" spans="2:13" ht="126">
      <c r="B78" s="188" t="s">
        <v>850</v>
      </c>
      <c r="C78" s="189" t="s">
        <v>504</v>
      </c>
      <c r="D78" s="189"/>
      <c r="E78" s="189" t="s">
        <v>505</v>
      </c>
      <c r="F78" s="189" t="str">
        <f>[1]vk!E72</f>
        <v>111</v>
      </c>
      <c r="G78" s="189" t="str">
        <f>[1]vk!F72</f>
        <v>Sadarbības organizēšana ar ES un citām starptautiskajām institūcijām ,Latvijas nostājas izstrāde un aizstāvēšana ES institūcijās iekšlietu kompetences jautājumos,starptautisko projektu vadība</v>
      </c>
      <c r="H78" s="190">
        <f>[1]vk!G72</f>
        <v>418366</v>
      </c>
      <c r="I78" s="211">
        <f>([1]vk!L72+[1]fm!L69+[1]lps!K69)/3</f>
        <v>0.93666666666666665</v>
      </c>
      <c r="J78" s="190">
        <f t="shared" si="8"/>
        <v>391869.48666666663</v>
      </c>
      <c r="K78" s="190">
        <f t="shared" si="7"/>
        <v>-26496.513333333365</v>
      </c>
      <c r="L78" s="192"/>
      <c r="M78" s="173"/>
    </row>
    <row r="79" spans="2:13" ht="94.5">
      <c r="B79" s="188" t="s">
        <v>850</v>
      </c>
      <c r="C79" s="189" t="s">
        <v>504</v>
      </c>
      <c r="D79" s="189"/>
      <c r="E79" s="189" t="s">
        <v>505</v>
      </c>
      <c r="F79" s="189" t="s">
        <v>763</v>
      </c>
      <c r="G79" s="189" t="s">
        <v>764</v>
      </c>
      <c r="H79" s="190">
        <v>11141</v>
      </c>
      <c r="I79" s="189">
        <v>0.87749999999999995</v>
      </c>
      <c r="J79" s="190">
        <f>SUM(H79*I79)</f>
        <v>9776.2274999999991</v>
      </c>
      <c r="K79" s="190">
        <f t="shared" si="7"/>
        <v>-1364.7725000000009</v>
      </c>
      <c r="L79" s="192"/>
      <c r="M79" s="173"/>
    </row>
    <row r="80" spans="2:13" ht="47.25">
      <c r="B80" s="188" t="s">
        <v>850</v>
      </c>
      <c r="C80" s="189" t="s">
        <v>504</v>
      </c>
      <c r="D80" s="189"/>
      <c r="E80" s="189" t="s">
        <v>505</v>
      </c>
      <c r="F80" s="189" t="str">
        <f>[1]vk!E73</f>
        <v>99</v>
      </c>
      <c r="G80" s="189" t="str">
        <f>[1]vk!F73</f>
        <v>Personālvadība, vienotas personāla uzskaites sistēmas darbības nodrošināšana</v>
      </c>
      <c r="H80" s="190">
        <f>[1]vk!G73</f>
        <v>77729</v>
      </c>
      <c r="I80" s="211">
        <f>([1]vk!L73+[1]fm!L70+[1]lps!K70)/3</f>
        <v>0.91833333333333333</v>
      </c>
      <c r="J80" s="190">
        <f t="shared" si="8"/>
        <v>71381.131666666668</v>
      </c>
      <c r="K80" s="190">
        <f t="shared" si="7"/>
        <v>-6347.868333333332</v>
      </c>
      <c r="L80" s="192"/>
      <c r="M80" s="173"/>
    </row>
    <row r="81" spans="2:13" ht="47.25">
      <c r="B81" s="188" t="s">
        <v>850</v>
      </c>
      <c r="C81" s="188" t="str">
        <f>[1]vk!C74</f>
        <v>Iekšlietu ministrija</v>
      </c>
      <c r="D81" s="188"/>
      <c r="E81" s="188" t="str">
        <f>[1]vk!D74</f>
        <v>Iekšlietu politikas plānošana</v>
      </c>
      <c r="F81" s="188"/>
      <c r="G81" s="188"/>
      <c r="H81" s="194">
        <f>SUM(H69:H80)</f>
        <v>1689160</v>
      </c>
      <c r="I81" s="212"/>
      <c r="J81" s="194">
        <f>SUM(J69:J80)</f>
        <v>1577254.1434999998</v>
      </c>
      <c r="K81" s="194">
        <f t="shared" si="7"/>
        <v>-111905.85650000023</v>
      </c>
      <c r="L81" s="196">
        <f>SUM(1-(J81/H81))</f>
        <v>6.6249411837836725E-2</v>
      </c>
      <c r="M81" s="173"/>
    </row>
    <row r="82" spans="2:13" ht="141.75">
      <c r="B82" s="188" t="s">
        <v>850</v>
      </c>
      <c r="C82" s="189" t="s">
        <v>507</v>
      </c>
      <c r="D82" s="189"/>
      <c r="E82" s="189" t="str">
        <f>[1]vk!D75</f>
        <v>Nozares politikas veidošana un uzraudzība</v>
      </c>
      <c r="F82" s="189" t="str">
        <f>[1]vk!E75</f>
        <v>243</v>
      </c>
      <c r="G82" s="189" t="str">
        <f>[1]vk!F75</f>
        <v>- Vispārējās izglītības, profesionālās izglītības, augstākās izglītības politikas izstrāde un koordinēšana; - Sporta politikas izstrāde, sporta politikas īstenošanas organizēšana un koordinēšana; - Zinātnes politikas izstrāde un koordinēšana; - Valsts va</v>
      </c>
      <c r="H82" s="189">
        <f>[1]vk!G75</f>
        <v>2224717</v>
      </c>
      <c r="I82" s="211">
        <f>([1]vk!L75+[1]fm!L72+[1]lps!K72)/3</f>
        <v>0.93333333333333324</v>
      </c>
      <c r="J82" s="190">
        <f>SUM(H82*I82)</f>
        <v>2076402.5333333332</v>
      </c>
      <c r="K82" s="190">
        <f t="shared" si="7"/>
        <v>-148314.46666666679</v>
      </c>
      <c r="L82" s="192"/>
      <c r="M82" s="173"/>
    </row>
    <row r="83" spans="2:13" ht="47.25">
      <c r="B83" s="188" t="s">
        <v>850</v>
      </c>
      <c r="C83" s="189" t="s">
        <v>507</v>
      </c>
      <c r="D83" s="189"/>
      <c r="E83" s="189" t="str">
        <f>[1]vk!D76</f>
        <v>Izglītības sistēmas vadības nodrošināšana</v>
      </c>
      <c r="F83" s="189" t="str">
        <f>[1]vk!E76</f>
        <v>252</v>
      </c>
      <c r="G83" s="189" t="str">
        <f>[1]vk!F76</f>
        <v>Vienotas izglītības politikas īstenošana, pasākumu organizēšana</v>
      </c>
      <c r="H83" s="189">
        <f>[1]vk!G76</f>
        <v>129011</v>
      </c>
      <c r="I83" s="211">
        <f>([1]vk!L76+[1]fm!L73+[1]lps!K73)/3</f>
        <v>0.77</v>
      </c>
      <c r="J83" s="190">
        <f>SUM(H83*I83)</f>
        <v>99338.47</v>
      </c>
      <c r="K83" s="190">
        <f t="shared" si="7"/>
        <v>-29672.53</v>
      </c>
      <c r="L83" s="192"/>
      <c r="M83" s="173"/>
    </row>
    <row r="84" spans="2:13" ht="47.25">
      <c r="B84" s="188" t="s">
        <v>850</v>
      </c>
      <c r="C84" s="188" t="str">
        <f>[1]vk!C77</f>
        <v>Izglītības un zinātnes ministrija</v>
      </c>
      <c r="D84" s="188"/>
      <c r="E84" s="188"/>
      <c r="F84" s="188"/>
      <c r="G84" s="188"/>
      <c r="H84" s="194">
        <f>SUM(H82:H83)</f>
        <v>2353728</v>
      </c>
      <c r="I84" s="212"/>
      <c r="J84" s="194">
        <f>SUM(J82:J83)</f>
        <v>2175741.0033333334</v>
      </c>
      <c r="K84" s="194">
        <f t="shared" si="7"/>
        <v>-177986.99666666659</v>
      </c>
      <c r="L84" s="196">
        <f>SUM(1-(J84/H84))</f>
        <v>7.5619186527358551E-2</v>
      </c>
      <c r="M84" s="173"/>
    </row>
    <row r="85" spans="2:13" ht="91.5" customHeight="1">
      <c r="B85" s="188" t="s">
        <v>850</v>
      </c>
      <c r="C85" s="189" t="s">
        <v>508</v>
      </c>
      <c r="D85" s="189"/>
      <c r="E85" s="189" t="s">
        <v>522</v>
      </c>
      <c r="F85" s="189" t="str">
        <f>[1]vk!E78</f>
        <v>848</v>
      </c>
      <c r="G85" s="189" t="str">
        <f>[1]vk!F78</f>
        <v>Resora kompetences politikas izstrāde</v>
      </c>
      <c r="H85" s="190">
        <f>[1]vk!G78</f>
        <v>2835919</v>
      </c>
      <c r="I85" s="211">
        <f>([1]vk!L78+[1]fm!L75+[1]lps!K75)/3</f>
        <v>0.92833333333333334</v>
      </c>
      <c r="J85" s="190">
        <f>SUM(H85*I85)</f>
        <v>2632678.1383333332</v>
      </c>
      <c r="K85" s="190">
        <f t="shared" si="7"/>
        <v>-203240.86166666681</v>
      </c>
      <c r="L85" s="192"/>
      <c r="M85" s="146" t="s">
        <v>222</v>
      </c>
    </row>
    <row r="86" spans="2:13" ht="90" customHeight="1">
      <c r="B86" s="188" t="s">
        <v>850</v>
      </c>
      <c r="C86" s="189" t="s">
        <v>508</v>
      </c>
      <c r="D86" s="189"/>
      <c r="E86" s="189" t="s">
        <v>522</v>
      </c>
      <c r="F86" s="189" t="str">
        <f>[1]vk!E79</f>
        <v>849</v>
      </c>
      <c r="G86" s="189" t="str">
        <f>[1]vk!F79</f>
        <v>Vispārējā atbalsta funkcija, ministrijas darbības nodrošināšanai.</v>
      </c>
      <c r="H86" s="190">
        <f>[1]vk!G79</f>
        <v>550046</v>
      </c>
      <c r="I86" s="211">
        <f>([1]vk!L79+[1]fm!L76+[1]lps!K76)/3</f>
        <v>0.87333333333333341</v>
      </c>
      <c r="J86" s="190">
        <f>SUM(H86*I86)</f>
        <v>480373.50666666671</v>
      </c>
      <c r="K86" s="190">
        <f t="shared" si="7"/>
        <v>-69672.493333333288</v>
      </c>
      <c r="L86" s="192"/>
      <c r="M86" s="153" t="s">
        <v>223</v>
      </c>
    </row>
    <row r="87" spans="2:13" ht="63">
      <c r="B87" s="188" t="s">
        <v>850</v>
      </c>
      <c r="C87" s="189" t="s">
        <v>508</v>
      </c>
      <c r="D87" s="189"/>
      <c r="E87" s="189" t="s">
        <v>522</v>
      </c>
      <c r="F87" s="189" t="str">
        <f>[1]vk!E80</f>
        <v>992</v>
      </c>
      <c r="G87" s="189" t="str">
        <f>[1]vk!F80</f>
        <v>ES fondu ieviešana, t.sk. vadošās iestādes, kompetentās iestādes un sertificējošās iestādes darbība.</v>
      </c>
      <c r="H87" s="190">
        <f>[1]vk!G80</f>
        <v>571928</v>
      </c>
      <c r="I87" s="211">
        <f>([1]vk!L80+[1]fm!L77+[1]lps!K77)/3</f>
        <v>0.95499999999999996</v>
      </c>
      <c r="J87" s="190">
        <f>SUM(H87*I87)</f>
        <v>546191.24</v>
      </c>
      <c r="K87" s="190">
        <f t="shared" si="7"/>
        <v>-25736.760000000009</v>
      </c>
      <c r="L87" s="192"/>
      <c r="M87" s="173" t="s">
        <v>224</v>
      </c>
    </row>
    <row r="88" spans="2:13" ht="47.25">
      <c r="B88" s="188" t="s">
        <v>850</v>
      </c>
      <c r="C88" s="188" t="str">
        <f>[1]vk!C81</f>
        <v>Zemkopības ministrija</v>
      </c>
      <c r="D88" s="188"/>
      <c r="E88" s="188" t="s">
        <v>522</v>
      </c>
      <c r="F88" s="188"/>
      <c r="G88" s="188"/>
      <c r="H88" s="194">
        <f>SUM(H85:H87)</f>
        <v>3957893</v>
      </c>
      <c r="I88" s="212"/>
      <c r="J88" s="194">
        <f>SUM(J85:J87)</f>
        <v>3659242.8849999998</v>
      </c>
      <c r="K88" s="194">
        <f t="shared" si="7"/>
        <v>-298650.11500000022</v>
      </c>
      <c r="L88" s="196">
        <f>SUM(1-(J88/H88))</f>
        <v>7.5456844083455543E-2</v>
      </c>
      <c r="M88" s="173"/>
    </row>
    <row r="89" spans="2:13" ht="63">
      <c r="B89" s="188" t="s">
        <v>850</v>
      </c>
      <c r="C89" s="189" t="s">
        <v>509</v>
      </c>
      <c r="D89" s="189"/>
      <c r="E89" s="189" t="s">
        <v>510</v>
      </c>
      <c r="F89" s="189" t="str">
        <f>[1]vk!E82</f>
        <v>474</v>
      </c>
      <c r="G89" s="189" t="str">
        <f>[1]vk!F82</f>
        <v>Ministrijas tiešo darbību un vajadzību nodrošināšana, uzraudzība un kontrole (atbalsta)</v>
      </c>
      <c r="H89" s="189">
        <f>[1]vk!G82</f>
        <v>465362</v>
      </c>
      <c r="I89" s="211">
        <f>([1]vk!L82+[1]fm!L79+[1]lps!K79)/3</f>
        <v>0.9</v>
      </c>
      <c r="J89" s="190">
        <f>SUM(H89*I89)</f>
        <v>418825.8</v>
      </c>
      <c r="K89" s="190">
        <f t="shared" si="7"/>
        <v>-46536.200000000012</v>
      </c>
      <c r="L89" s="192"/>
      <c r="M89" s="276" t="s">
        <v>468</v>
      </c>
    </row>
    <row r="90" spans="2:13" ht="47.25">
      <c r="B90" s="188" t="s">
        <v>850</v>
      </c>
      <c r="C90" s="189" t="s">
        <v>509</v>
      </c>
      <c r="D90" s="189"/>
      <c r="E90" s="189" t="s">
        <v>510</v>
      </c>
      <c r="F90" s="189" t="str">
        <f>[1]vk!E83</f>
        <v>475.1</v>
      </c>
      <c r="G90" s="189" t="str">
        <f>[1]vk!F83</f>
        <v>Ministrijas darbības tiesiskais nodrošinājums, koordinēšana un pārraudzība (atbalsta)</v>
      </c>
      <c r="H90" s="189">
        <f>[1]vk!G83</f>
        <v>116327</v>
      </c>
      <c r="I90" s="211">
        <f>([1]vk!L83+[1]fm!L80+[1]lps!K80)/3</f>
        <v>0.91</v>
      </c>
      <c r="J90" s="190">
        <f t="shared" ref="J90:J112" si="9">SUM(H90*I90)</f>
        <v>105857.57</v>
      </c>
      <c r="K90" s="190">
        <f t="shared" si="7"/>
        <v>-10469.429999999993</v>
      </c>
      <c r="L90" s="192"/>
      <c r="M90" s="276"/>
    </row>
    <row r="91" spans="2:13" ht="47.25">
      <c r="B91" s="188" t="s">
        <v>850</v>
      </c>
      <c r="C91" s="189" t="s">
        <v>509</v>
      </c>
      <c r="D91" s="189"/>
      <c r="E91" s="189" t="s">
        <v>510</v>
      </c>
      <c r="F91" s="189" t="str">
        <f>[1]vk!E84</f>
        <v>475.2</v>
      </c>
      <c r="G91" s="189" t="str">
        <f>[1]vk!F84</f>
        <v>Valsts kapitāla daļu pārvalde (pamatdarbība)</v>
      </c>
      <c r="H91" s="189">
        <f>[1]vk!G84</f>
        <v>66473</v>
      </c>
      <c r="I91" s="211">
        <f>([1]vk!L84+[1]fm!L81+[1]lps!K81)/3</f>
        <v>0.92333333333333334</v>
      </c>
      <c r="J91" s="190">
        <f t="shared" si="9"/>
        <v>61376.736666666664</v>
      </c>
      <c r="K91" s="190">
        <f t="shared" si="7"/>
        <v>-5096.263333333336</v>
      </c>
      <c r="L91" s="192"/>
      <c r="M91" s="276"/>
    </row>
    <row r="92" spans="2:13" ht="94.5">
      <c r="B92" s="188" t="s">
        <v>850</v>
      </c>
      <c r="C92" s="189" t="s">
        <v>509</v>
      </c>
      <c r="D92" s="189"/>
      <c r="E92" s="189" t="s">
        <v>510</v>
      </c>
      <c r="F92" s="189" t="str">
        <f>[1]vk!E85</f>
        <v>476</v>
      </c>
      <c r="G92" s="189" t="str">
        <f>[1]vk!F85</f>
        <v>Sabiedrības informēšana par ministrijas darbu un minstrijas publicitātes veidošana, ministrijas iekšējās komunikācijas nodrošināšana (atbalsta)</v>
      </c>
      <c r="H92" s="189">
        <f>[1]vk!G85</f>
        <v>49854</v>
      </c>
      <c r="I92" s="211">
        <f>([1]vk!L85+[1]fm!L82+[1]lps!K82)/3</f>
        <v>0.91</v>
      </c>
      <c r="J92" s="190">
        <f t="shared" si="9"/>
        <v>45367.14</v>
      </c>
      <c r="K92" s="190">
        <f t="shared" si="7"/>
        <v>-4486.8600000000006</v>
      </c>
      <c r="L92" s="192"/>
      <c r="M92" s="276"/>
    </row>
    <row r="93" spans="2:13" ht="47.25">
      <c r="B93" s="188" t="s">
        <v>850</v>
      </c>
      <c r="C93" s="189" t="s">
        <v>509</v>
      </c>
      <c r="D93" s="189"/>
      <c r="E93" s="189" t="s">
        <v>510</v>
      </c>
      <c r="F93" s="189" t="str">
        <f>[1]vk!E86</f>
        <v>477.1</v>
      </c>
      <c r="G93" s="189" t="str">
        <f>[1]vk!F86</f>
        <v>Finanšu vadība (atbalsta)</v>
      </c>
      <c r="H93" s="190">
        <f>[1]vk!G86</f>
        <v>66473</v>
      </c>
      <c r="I93" s="211">
        <f>([1]vk!L86+[1]fm!L83+[1]lps!K83)/3</f>
        <v>0.9</v>
      </c>
      <c r="J93" s="190">
        <f t="shared" si="9"/>
        <v>59825.700000000004</v>
      </c>
      <c r="K93" s="190">
        <f t="shared" si="7"/>
        <v>-6647.2999999999956</v>
      </c>
      <c r="L93" s="192"/>
      <c r="M93" s="276"/>
    </row>
    <row r="94" spans="2:13" ht="47.25">
      <c r="B94" s="188" t="s">
        <v>850</v>
      </c>
      <c r="C94" s="189" t="s">
        <v>509</v>
      </c>
      <c r="D94" s="189"/>
      <c r="E94" s="189" t="s">
        <v>510</v>
      </c>
      <c r="F94" s="189" t="str">
        <f>[1]vk!E87</f>
        <v>477.2</v>
      </c>
      <c r="G94" s="189" t="str">
        <f>[1]vk!F87</f>
        <v>Grāmatvedība (atbalsta)</v>
      </c>
      <c r="H94" s="190">
        <f>[1]vk!G87</f>
        <v>83091</v>
      </c>
      <c r="I94" s="211">
        <f>([1]vk!L87+[1]fm!L84+[1]lps!K84)/3</f>
        <v>0.9</v>
      </c>
      <c r="J94" s="190">
        <f t="shared" si="9"/>
        <v>74781.900000000009</v>
      </c>
      <c r="K94" s="190">
        <f t="shared" si="7"/>
        <v>-8309.0999999999913</v>
      </c>
      <c r="L94" s="192"/>
      <c r="M94" s="276"/>
    </row>
    <row r="95" spans="2:13" ht="63">
      <c r="B95" s="188" t="s">
        <v>850</v>
      </c>
      <c r="C95" s="189" t="s">
        <v>509</v>
      </c>
      <c r="D95" s="189"/>
      <c r="E95" s="189" t="s">
        <v>510</v>
      </c>
      <c r="F95" s="189" t="str">
        <f>[1]vk!E88</f>
        <v>478.1</v>
      </c>
      <c r="G95" s="189" t="str">
        <f>[1]vk!F88</f>
        <v>Starpnozaru politikas plānošana, koordinācija, uzraudzība un kontrole (pamatdarbība)</v>
      </c>
      <c r="H95" s="190">
        <f>[1]vk!G88</f>
        <v>132946</v>
      </c>
      <c r="I95" s="211">
        <f>([1]vk!L88+[1]fm!L85+[1]lps!K85)/3</f>
        <v>0.94166666666666676</v>
      </c>
      <c r="J95" s="190">
        <f t="shared" si="9"/>
        <v>125190.81666666668</v>
      </c>
      <c r="K95" s="190">
        <f t="shared" si="7"/>
        <v>-7755.1833333333198</v>
      </c>
      <c r="L95" s="192"/>
      <c r="M95" s="276"/>
    </row>
    <row r="96" spans="2:13" ht="47.25">
      <c r="B96" s="188" t="s">
        <v>850</v>
      </c>
      <c r="C96" s="189" t="s">
        <v>509</v>
      </c>
      <c r="D96" s="189"/>
      <c r="E96" s="189" t="s">
        <v>510</v>
      </c>
      <c r="F96" s="189" t="str">
        <f>[1]vk!E89</f>
        <v>478.2</v>
      </c>
      <c r="G96" s="189" t="str">
        <f>[1]vk!F89</f>
        <v>Ministrijas darbības plānošana, uzraudzība un kontrole (pamatdarbība)</v>
      </c>
      <c r="H96" s="190">
        <f>[1]vk!G89</f>
        <v>66473</v>
      </c>
      <c r="I96" s="211">
        <f>([1]vk!L89+[1]fm!L86+[1]lps!K86)/3</f>
        <v>0.9</v>
      </c>
      <c r="J96" s="190">
        <f t="shared" si="9"/>
        <v>59825.700000000004</v>
      </c>
      <c r="K96" s="190">
        <f t="shared" si="7"/>
        <v>-6647.2999999999956</v>
      </c>
      <c r="L96" s="192"/>
      <c r="M96" s="276"/>
    </row>
    <row r="97" spans="2:13" ht="141.75">
      <c r="B97" s="188" t="s">
        <v>850</v>
      </c>
      <c r="C97" s="189" t="s">
        <v>509</v>
      </c>
      <c r="D97" s="189"/>
      <c r="E97" s="189" t="s">
        <v>510</v>
      </c>
      <c r="F97" s="189" t="str">
        <f>[1]vk!E90</f>
        <v>479.1</v>
      </c>
      <c r="G97" s="189" t="str">
        <f>[1]vk!F90</f>
        <v>Ar ES lietām saistīto jautājumu koordinēšana, pārraudzība, un transporta un sakaru nozares nacionālo interešu apzināšana, izvērtēšana, definēšana, kā arī ES tiesību normu ieviešanas organizēšana un pārraudzība (izņemot nozaru investīciju programmu izstrā</v>
      </c>
      <c r="H97" s="190">
        <f>[1]vk!G90</f>
        <v>49854</v>
      </c>
      <c r="I97" s="211">
        <f>([1]vk!L90+[1]fm!L87+[1]lps!K87)/3</f>
        <v>0.93500000000000005</v>
      </c>
      <c r="J97" s="190">
        <f t="shared" si="9"/>
        <v>46613.490000000005</v>
      </c>
      <c r="K97" s="190">
        <f t="shared" si="7"/>
        <v>-3240.5099999999948</v>
      </c>
      <c r="L97" s="192"/>
      <c r="M97" s="276"/>
    </row>
    <row r="98" spans="2:13" ht="47.25">
      <c r="B98" s="188" t="s">
        <v>850</v>
      </c>
      <c r="C98" s="189" t="s">
        <v>509</v>
      </c>
      <c r="D98" s="189"/>
      <c r="E98" s="189" t="s">
        <v>510</v>
      </c>
      <c r="F98" s="189" t="str">
        <f>[1]vk!E91</f>
        <v>479.2</v>
      </c>
      <c r="G98" s="189" t="str">
        <f>[1]vk!F91</f>
        <v>Nacionālo interešu pārstāvība ES transporta un sakaru nozarē (pamatdarbība)</v>
      </c>
      <c r="H98" s="190">
        <f>[1]vk!G91</f>
        <v>49854</v>
      </c>
      <c r="I98" s="211">
        <f>([1]vk!L91+[1]fm!L88+[1]lps!K88)/3</f>
        <v>0.94333333333333336</v>
      </c>
      <c r="J98" s="190">
        <f t="shared" si="9"/>
        <v>47028.94</v>
      </c>
      <c r="K98" s="190">
        <f t="shared" si="7"/>
        <v>-2825.0599999999977</v>
      </c>
      <c r="L98" s="192"/>
      <c r="M98" s="276"/>
    </row>
    <row r="99" spans="2:13" ht="47.25">
      <c r="B99" s="188" t="s">
        <v>850</v>
      </c>
      <c r="C99" s="189" t="s">
        <v>509</v>
      </c>
      <c r="D99" s="189"/>
      <c r="E99" s="189" t="s">
        <v>510</v>
      </c>
      <c r="F99" s="189" t="str">
        <f>[1]vk!E92</f>
        <v>480.1</v>
      </c>
      <c r="G99" s="189" t="str">
        <f>[1]vk!F92</f>
        <v>Transporta un sakaru nozares drošības politika (pamatdarbība).</v>
      </c>
      <c r="H99" s="190">
        <f>[1]vk!G92</f>
        <v>33237</v>
      </c>
      <c r="I99" s="211">
        <f>([1]vk!L92+[1]fm!L89+[1]lps!K89)/3</f>
        <v>0.95666666666666667</v>
      </c>
      <c r="J99" s="190">
        <f t="shared" si="9"/>
        <v>31796.73</v>
      </c>
      <c r="K99" s="190">
        <f t="shared" si="7"/>
        <v>-1440.2700000000004</v>
      </c>
      <c r="L99" s="192"/>
      <c r="M99" s="276"/>
    </row>
    <row r="100" spans="2:13" ht="94.5">
      <c r="B100" s="188" t="s">
        <v>850</v>
      </c>
      <c r="C100" s="189" t="s">
        <v>509</v>
      </c>
      <c r="D100" s="189"/>
      <c r="E100" s="189" t="s">
        <v>510</v>
      </c>
      <c r="F100" s="189" t="str">
        <f>[1]vk!E93</f>
        <v>480.2</v>
      </c>
      <c r="G100" s="189" t="str">
        <f>[1]vk!F93</f>
        <v>Bīstamo kravu pārvadājumu drošības politikas izstrāde, īstenošana, koordinēšana un vides aizsardzības jautājumu koordinēšana transporta nozarē (pamatdarbība)</v>
      </c>
      <c r="H100" s="190">
        <f>[1]vk!G93</f>
        <v>33237</v>
      </c>
      <c r="I100" s="211">
        <f>([1]vk!L93+[1]fm!L90+[1]lps!K90)/3</f>
        <v>0.92333333333333334</v>
      </c>
      <c r="J100" s="190">
        <f t="shared" si="9"/>
        <v>30688.83</v>
      </c>
      <c r="K100" s="190">
        <f t="shared" ref="K100:K117" si="10">SUM(J100-H100)</f>
        <v>-2548.1699999999983</v>
      </c>
      <c r="L100" s="192"/>
      <c r="M100" s="276"/>
    </row>
    <row r="101" spans="2:13" ht="47.25">
      <c r="B101" s="188" t="s">
        <v>850</v>
      </c>
      <c r="C101" s="189" t="s">
        <v>509</v>
      </c>
      <c r="D101" s="189"/>
      <c r="E101" s="189" t="s">
        <v>510</v>
      </c>
      <c r="F101" s="189" t="str">
        <f>[1]vk!E94</f>
        <v>481.1</v>
      </c>
      <c r="G101" s="189" t="str">
        <f>[1]vk!F94</f>
        <v>Projektu kontrole ES finansētajiem projektiem (atbalsta)</v>
      </c>
      <c r="H101" s="190">
        <f>[1]vk!G94</f>
        <v>33237</v>
      </c>
      <c r="I101" s="211">
        <f>([1]vk!L94+[1]fm!L91+[1]lps!K91)/3</f>
        <v>0.93833333333333335</v>
      </c>
      <c r="J101" s="190">
        <f t="shared" si="9"/>
        <v>31187.385000000002</v>
      </c>
      <c r="K101" s="190">
        <f t="shared" si="10"/>
        <v>-2049.614999999998</v>
      </c>
      <c r="L101" s="192"/>
      <c r="M101" s="276"/>
    </row>
    <row r="102" spans="2:13" ht="63">
      <c r="B102" s="188" t="s">
        <v>850</v>
      </c>
      <c r="C102" s="189" t="s">
        <v>509</v>
      </c>
      <c r="D102" s="189"/>
      <c r="E102" s="189" t="s">
        <v>510</v>
      </c>
      <c r="F102" s="189" t="str">
        <f>[1]vk!E95</f>
        <v>481.2</v>
      </c>
      <c r="G102" s="189" t="str">
        <f>[1]vk!F95</f>
        <v>Atbildīgās iestādes, starpniekinstitūcijas un vadošās iestādes pienākumu izpilde (pamatdarbība)</v>
      </c>
      <c r="H102" s="190">
        <f>[1]vk!G95</f>
        <v>99710</v>
      </c>
      <c r="I102" s="211">
        <f>([1]vk!L95+[1]fm!L92+[1]lps!K92)/3</f>
        <v>0.94333333333333336</v>
      </c>
      <c r="J102" s="190">
        <f t="shared" si="9"/>
        <v>94059.766666666663</v>
      </c>
      <c r="K102" s="190">
        <f t="shared" si="10"/>
        <v>-5650.2333333333372</v>
      </c>
      <c r="L102" s="192"/>
      <c r="M102" s="276"/>
    </row>
    <row r="103" spans="2:13" ht="63">
      <c r="B103" s="188" t="s">
        <v>850</v>
      </c>
      <c r="C103" s="189" t="s">
        <v>509</v>
      </c>
      <c r="D103" s="189"/>
      <c r="E103" s="189" t="s">
        <v>510</v>
      </c>
      <c r="F103" s="189" t="str">
        <f>[1]vk!E96</f>
        <v>482.1</v>
      </c>
      <c r="G103" s="189" t="str">
        <f>[1]vk!F96</f>
        <v>Politikas izstrādāšana, koordinēšana un uzraudzība valsts autoceļu sektorā (pamatdarbība)</v>
      </c>
      <c r="H103" s="190">
        <f>[1]vk!G96</f>
        <v>83091</v>
      </c>
      <c r="I103" s="211">
        <f>([1]vk!L96+[1]fm!L93+[1]lps!K93)/3</f>
        <v>0.91666666666666663</v>
      </c>
      <c r="J103" s="190">
        <f t="shared" si="9"/>
        <v>76166.75</v>
      </c>
      <c r="K103" s="190">
        <f t="shared" si="10"/>
        <v>-6924.25</v>
      </c>
      <c r="L103" s="192"/>
      <c r="M103" s="276"/>
    </row>
    <row r="104" spans="2:13" ht="106.5" customHeight="1">
      <c r="B104" s="188" t="s">
        <v>850</v>
      </c>
      <c r="C104" s="189" t="s">
        <v>509</v>
      </c>
      <c r="D104" s="189"/>
      <c r="E104" s="189" t="s">
        <v>510</v>
      </c>
      <c r="F104" s="189" t="str">
        <f>[1]vk!E97</f>
        <v>482.2</v>
      </c>
      <c r="G104" s="189" t="str">
        <f>[1]vk!F97</f>
        <v>Politikas izstrādāšana, īstenošana, koordinēšana un uzraudzība autotransporta kravu un pasažieru pārvadājumu jautājumos (pamatdarbība)</v>
      </c>
      <c r="H104" s="190">
        <f>[1]vk!G97</f>
        <v>49854</v>
      </c>
      <c r="I104" s="211">
        <f>([1]vk!L97+[1]fm!L94+[1]lps!K94)/3</f>
        <v>0.92166666666666675</v>
      </c>
      <c r="J104" s="190">
        <f t="shared" si="9"/>
        <v>45948.770000000004</v>
      </c>
      <c r="K104" s="190">
        <f t="shared" si="10"/>
        <v>-3905.2299999999959</v>
      </c>
      <c r="L104" s="192"/>
      <c r="M104" s="276"/>
    </row>
    <row r="105" spans="2:13" ht="79.5" customHeight="1">
      <c r="B105" s="188" t="s">
        <v>850</v>
      </c>
      <c r="C105" s="189" t="s">
        <v>509</v>
      </c>
      <c r="D105" s="189"/>
      <c r="E105" s="189" t="s">
        <v>510</v>
      </c>
      <c r="F105" s="189" t="str">
        <f>[1]vk!E98</f>
        <v>482.3</v>
      </c>
      <c r="G105" s="189" t="str">
        <f>[1]vk!F98</f>
        <v>Politikas izstrādāšana un uzraudzība sabiedriskā transporta jautājumos (pamatdarbība)</v>
      </c>
      <c r="H105" s="190">
        <f>[1]vk!G98</f>
        <v>16618</v>
      </c>
      <c r="I105" s="211">
        <f>([1]vk!L98+[1]fm!L95+[1]lps!K95)/3</f>
        <v>0.92166666666666675</v>
      </c>
      <c r="J105" s="190">
        <f t="shared" si="9"/>
        <v>15316.256666666668</v>
      </c>
      <c r="K105" s="190">
        <f t="shared" si="10"/>
        <v>-1301.743333333332</v>
      </c>
      <c r="L105" s="192"/>
      <c r="M105" s="276"/>
    </row>
    <row r="106" spans="2:13" ht="90.75" customHeight="1">
      <c r="B106" s="188" t="s">
        <v>850</v>
      </c>
      <c r="C106" s="189" t="s">
        <v>509</v>
      </c>
      <c r="D106" s="189"/>
      <c r="E106" s="189" t="s">
        <v>510</v>
      </c>
      <c r="F106" s="189" t="str">
        <f>[1]vk!E99</f>
        <v>482.4</v>
      </c>
      <c r="G106" s="189" t="str">
        <f>[1]vk!F99</f>
        <v>Politikas izstrādāšana, īstenošana, koordinēšana un uzraudzība ceļu satiksmes drošības jautājumos (pamatdarbība)</v>
      </c>
      <c r="H106" s="190">
        <f>[1]vk!G99</f>
        <v>33237</v>
      </c>
      <c r="I106" s="211">
        <f>([1]vk!L99+[1]fm!L96+[1]lps!K96)/3</f>
        <v>0.92166666666666675</v>
      </c>
      <c r="J106" s="190">
        <f t="shared" si="9"/>
        <v>30633.435000000001</v>
      </c>
      <c r="K106" s="190">
        <f t="shared" si="10"/>
        <v>-2603.5649999999987</v>
      </c>
      <c r="L106" s="192"/>
      <c r="M106" s="276"/>
    </row>
    <row r="107" spans="2:13" ht="85.5" customHeight="1">
      <c r="B107" s="188" t="s">
        <v>850</v>
      </c>
      <c r="C107" s="189" t="s">
        <v>509</v>
      </c>
      <c r="D107" s="189"/>
      <c r="E107" s="189" t="s">
        <v>510</v>
      </c>
      <c r="F107" s="189" t="str">
        <f>[1]vk!E100</f>
        <v>482.5</v>
      </c>
      <c r="G107" s="189" t="str">
        <f>[1]vk!F100</f>
        <v>Politikas izstrādāšana, īstenošana, koordinēšana un uzraudzība dzelzceļa apakšnozarē (pamatdarbība)</v>
      </c>
      <c r="H107" s="190">
        <f>[1]vk!G100</f>
        <v>66473</v>
      </c>
      <c r="I107" s="211">
        <f>([1]vk!L100+[1]fm!L97+[1]lps!K97)/3</f>
        <v>0.92166666666666675</v>
      </c>
      <c r="J107" s="190">
        <f t="shared" si="9"/>
        <v>61265.948333333341</v>
      </c>
      <c r="K107" s="190">
        <f t="shared" si="10"/>
        <v>-5207.051666666659</v>
      </c>
      <c r="L107" s="192"/>
      <c r="M107" s="276"/>
    </row>
    <row r="108" spans="2:13" ht="87" customHeight="1">
      <c r="B108" s="188" t="s">
        <v>850</v>
      </c>
      <c r="C108" s="189" t="s">
        <v>509</v>
      </c>
      <c r="D108" s="189"/>
      <c r="E108" s="189" t="s">
        <v>510</v>
      </c>
      <c r="F108" s="189" t="str">
        <f>[1]vk!E101</f>
        <v>482.6</v>
      </c>
      <c r="G108" s="189" t="str">
        <f>[1]vk!F101</f>
        <v>Politikas izstrādāšana, īstenošana, koordinēšana un uzraudzība jūras transporta apakšnozarē (pamatdarbība)</v>
      </c>
      <c r="H108" s="190">
        <f>[1]vk!G101</f>
        <v>66473</v>
      </c>
      <c r="I108" s="211">
        <f>([1]vk!L101+[1]fm!L98+[1]lps!K98)/3</f>
        <v>0.90166666666666673</v>
      </c>
      <c r="J108" s="190">
        <f t="shared" si="9"/>
        <v>59936.488333333335</v>
      </c>
      <c r="K108" s="190">
        <f t="shared" si="10"/>
        <v>-6536.5116666666654</v>
      </c>
      <c r="L108" s="192"/>
      <c r="M108" s="276"/>
    </row>
    <row r="109" spans="2:13" ht="178.5" customHeight="1">
      <c r="B109" s="188" t="s">
        <v>850</v>
      </c>
      <c r="C109" s="189" t="s">
        <v>509</v>
      </c>
      <c r="D109" s="189"/>
      <c r="E109" s="189" t="s">
        <v>510</v>
      </c>
      <c r="F109" s="189" t="str">
        <f>[1]vk!E102</f>
        <v>482.7</v>
      </c>
      <c r="G109" s="189" t="str">
        <f>[1]vk!F102</f>
        <v>Politikas izstrādāšana, īstenošana, koordinēšana un uzraudzība gaisa transporta apakšnozarē, gaisa pārvadātāju un speciālo aviācijas darbu veicēju licencēšana, starptautisko gaisa transporta konvenciju un divpusējo līgumu noslēgšanas nodrošināšana (pamat</v>
      </c>
      <c r="H109" s="190">
        <f>[1]vk!G102</f>
        <v>116327</v>
      </c>
      <c r="I109" s="211">
        <f>([1]vk!L102+[1]fm!L99+[1]lps!K99)/3</f>
        <v>0.92166666666666675</v>
      </c>
      <c r="J109" s="190">
        <f t="shared" si="9"/>
        <v>107214.71833333334</v>
      </c>
      <c r="K109" s="190">
        <f t="shared" si="10"/>
        <v>-9112.2816666666622</v>
      </c>
      <c r="L109" s="192"/>
      <c r="M109" s="276"/>
    </row>
    <row r="110" spans="2:13" ht="162.75" customHeight="1">
      <c r="B110" s="188" t="s">
        <v>850</v>
      </c>
      <c r="C110" s="189" t="s">
        <v>509</v>
      </c>
      <c r="D110" s="189"/>
      <c r="E110" s="189" t="s">
        <v>510</v>
      </c>
      <c r="F110" s="189" t="str">
        <f>[1]vk!E103</f>
        <v>482.8</v>
      </c>
      <c r="G110" s="189" t="str">
        <f>[1]vk!F103</f>
        <v>Transporta un sakaru nozares interešu pārstāvības nodrošināšana starptautiskā līmenī (starpvaldību komisijas, divpusējās un daudzpusējās tikšanās, forumi, konferences, izstādes, u.c.), kā arī divpusējo kontaktu meklēšana un attīstība. (pamatdarbība)</v>
      </c>
      <c r="H110" s="190">
        <f>[1]vk!G103</f>
        <v>49854</v>
      </c>
      <c r="I110" s="211">
        <f>([1]vk!L103+[1]fm!L100+[1]lps!K100)/3</f>
        <v>0.84666666666666668</v>
      </c>
      <c r="J110" s="190">
        <f t="shared" si="9"/>
        <v>42209.72</v>
      </c>
      <c r="K110" s="190">
        <f t="shared" si="10"/>
        <v>-7644.2799999999988</v>
      </c>
      <c r="L110" s="192"/>
      <c r="M110" s="276"/>
    </row>
    <row r="111" spans="2:13" ht="47.25">
      <c r="B111" s="188" t="s">
        <v>850</v>
      </c>
      <c r="C111" s="189" t="s">
        <v>509</v>
      </c>
      <c r="D111" s="189"/>
      <c r="E111" s="189" t="s">
        <v>510</v>
      </c>
      <c r="F111" s="189" t="str">
        <f>[1]vk!E104</f>
        <v>483</v>
      </c>
      <c r="G111" s="189" t="str">
        <f>[1]vk!F104</f>
        <v>Politikas izstrādāšana, koordinēšana un īstenošana sakaru nozarē (pamatdarbība)</v>
      </c>
      <c r="H111" s="190">
        <f>[1]vk!G104</f>
        <v>182800</v>
      </c>
      <c r="I111" s="211">
        <f>([1]vk!L104+[1]fm!L101+[1]lps!K101)/3</f>
        <v>0.92166666666666675</v>
      </c>
      <c r="J111" s="190">
        <f t="shared" si="9"/>
        <v>168480.66666666669</v>
      </c>
      <c r="K111" s="190">
        <f t="shared" si="10"/>
        <v>-14319.333333333314</v>
      </c>
      <c r="L111" s="192"/>
      <c r="M111" s="276"/>
    </row>
    <row r="112" spans="2:13" ht="63">
      <c r="B112" s="188" t="s">
        <v>850</v>
      </c>
      <c r="C112" s="189" t="s">
        <v>509</v>
      </c>
      <c r="D112" s="189"/>
      <c r="E112" s="189" t="s">
        <v>510</v>
      </c>
      <c r="F112" s="189" t="str">
        <f>[1]vk!E105</f>
        <v>967</v>
      </c>
      <c r="G112" s="189" t="str">
        <f>[1]vk!F105</f>
        <v>Politikas izstrādāšana, īstenošana un koordinēšana tranzītpārvadājumu apakšnozarē (pamatdarbība)</v>
      </c>
      <c r="H112" s="190">
        <f>[1]vk!G105</f>
        <v>149564</v>
      </c>
      <c r="I112" s="211">
        <f>([1]vk!L105+[1]fm!L102+[1]lps!K102)/3</f>
        <v>0.92166666666666675</v>
      </c>
      <c r="J112" s="190">
        <f t="shared" si="9"/>
        <v>137848.15333333335</v>
      </c>
      <c r="K112" s="190">
        <f t="shared" si="10"/>
        <v>-11715.84666666665</v>
      </c>
      <c r="L112" s="192"/>
      <c r="M112" s="276"/>
    </row>
    <row r="113" spans="2:13" ht="47.25">
      <c r="B113" s="188" t="s">
        <v>850</v>
      </c>
      <c r="C113" s="188" t="str">
        <f>[1]vk!C106</f>
        <v>Satiksmes ministrija</v>
      </c>
      <c r="D113" s="188"/>
      <c r="E113" s="188" t="str">
        <f>[1]vk!D106</f>
        <v>Nozares vadība</v>
      </c>
      <c r="F113" s="188"/>
      <c r="G113" s="188"/>
      <c r="H113" s="194">
        <f>SUM(H89:H112)</f>
        <v>2160419</v>
      </c>
      <c r="I113" s="212"/>
      <c r="J113" s="194">
        <f>SUM(J89:J112)</f>
        <v>1977447.4116666664</v>
      </c>
      <c r="K113" s="194">
        <f t="shared" si="10"/>
        <v>-182971.58833333361</v>
      </c>
      <c r="L113" s="196">
        <f>SUM(1-(J113/H113))</f>
        <v>8.4692639869087261E-2</v>
      </c>
      <c r="M113" s="276"/>
    </row>
    <row r="114" spans="2:13" ht="141" customHeight="1">
      <c r="B114" s="188" t="s">
        <v>850</v>
      </c>
      <c r="C114" s="189" t="s">
        <v>511</v>
      </c>
      <c r="D114" s="189"/>
      <c r="E114" s="189" t="s">
        <v>510</v>
      </c>
      <c r="F114" s="189" t="str">
        <f>[1]vk!E107</f>
        <v>1164</v>
      </c>
      <c r="G114" s="189" t="str">
        <f>[1]vk!F107</f>
        <v>Finanšu un stratēģiskā plānošana, uzraudzība un kontrole</v>
      </c>
      <c r="H114" s="208">
        <v>216592</v>
      </c>
      <c r="I114" s="211">
        <f>([1]vk!L107+[1]fm!L104+[1]lps!K104)/3</f>
        <v>0.90833333333333333</v>
      </c>
      <c r="J114" s="190">
        <f>SUM(H114*I114)</f>
        <v>196737.73333333334</v>
      </c>
      <c r="K114" s="190">
        <f t="shared" si="10"/>
        <v>-19854.266666666663</v>
      </c>
      <c r="L114" s="183"/>
      <c r="M114" s="154" t="s">
        <v>131</v>
      </c>
    </row>
    <row r="115" spans="2:13" ht="193.5" customHeight="1">
      <c r="B115" s="188" t="s">
        <v>850</v>
      </c>
      <c r="C115" s="189" t="s">
        <v>511</v>
      </c>
      <c r="D115" s="189"/>
      <c r="E115" s="189" t="s">
        <v>510</v>
      </c>
      <c r="F115" s="189" t="str">
        <f>[1]vk!E108</f>
        <v>369</v>
      </c>
      <c r="G115" s="189" t="str">
        <f>[1]vk!F108</f>
        <v>Vispārējās vadības funkcijas (ministra birojs, parlamentārais sekretārs, valsts sekretārs)</v>
      </c>
      <c r="H115" s="208">
        <v>119313</v>
      </c>
      <c r="I115" s="211">
        <f>([1]vk!L108+[1]fm!L105+[1]lps!K105)/3</f>
        <v>0.97833333333333339</v>
      </c>
      <c r="J115" s="190">
        <f>SUM(H115*I115)</f>
        <v>116727.88500000001</v>
      </c>
      <c r="K115" s="190">
        <f t="shared" si="10"/>
        <v>-2585.1149999999907</v>
      </c>
      <c r="L115" s="183"/>
      <c r="M115" s="154" t="s">
        <v>130</v>
      </c>
    </row>
    <row r="116" spans="2:13" ht="183" customHeight="1">
      <c r="B116" s="188" t="s">
        <v>850</v>
      </c>
      <c r="C116" s="189" t="s">
        <v>511</v>
      </c>
      <c r="D116" s="189"/>
      <c r="E116" s="189" t="s">
        <v>510</v>
      </c>
      <c r="F116" s="189" t="str">
        <f>[1]vk!E109</f>
        <v>370</v>
      </c>
      <c r="G116" s="189" t="str">
        <f>[1]vk!F109</f>
        <v>Vispārējās atbalsta funkcijas - personālvadība, t.sk. centralizētā (nodrošina arī VDEAK, VDI, VBTAI); sabiedrības informētības nodrošināšana, t.sk. centralizētā (nodrošina arī VDEAK, VDI, VBTAI); juridiskais atbalsts; lietvedība; publisko iepirkumu organ</v>
      </c>
      <c r="H116" s="208">
        <v>455664</v>
      </c>
      <c r="I116" s="211">
        <f>([1]vk!L109+[1]fm!L106+[1]lps!K106)/3</f>
        <v>0.89</v>
      </c>
      <c r="J116" s="190">
        <f>SUM(H116*I116)</f>
        <v>405540.96</v>
      </c>
      <c r="K116" s="190">
        <f t="shared" si="10"/>
        <v>-50123.039999999979</v>
      </c>
      <c r="L116" s="183"/>
      <c r="M116" s="173"/>
    </row>
    <row r="117" spans="2:13" ht="157.5">
      <c r="B117" s="188" t="s">
        <v>850</v>
      </c>
      <c r="C117" s="189" t="s">
        <v>511</v>
      </c>
      <c r="D117" s="189"/>
      <c r="E117" s="189" t="s">
        <v>510</v>
      </c>
      <c r="F117" s="189" t="str">
        <f>[1]vk!E110</f>
        <v>371</v>
      </c>
      <c r="G117" s="189" t="str">
        <f>[1]vk!F110</f>
        <v>Rīcībpolitikas plānošana - īstenošanas pārraudzība un novērtēšana (valsts politika bezdarba samazināšanas, darba tiesisko attiecību, drošu darba apstākļu un darba vides, minimālās darba algas, sociālās apdrošināšanas un valsts sociālo pabalstu, sociālās</v>
      </c>
      <c r="H117" s="208">
        <v>913641</v>
      </c>
      <c r="I117" s="211">
        <f>([1]vk!L110+[1]fm!L107+[1]lps!K107)/3</f>
        <v>0.94833333333333336</v>
      </c>
      <c r="J117" s="190">
        <f>SUM(H117*I117)</f>
        <v>866436.21500000008</v>
      </c>
      <c r="K117" s="190">
        <f t="shared" si="10"/>
        <v>-47204.784999999916</v>
      </c>
      <c r="L117" s="183"/>
      <c r="M117" s="173"/>
    </row>
    <row r="118" spans="2:13" ht="182.25" customHeight="1">
      <c r="B118" s="188" t="s">
        <v>850</v>
      </c>
      <c r="C118" s="189" t="s">
        <v>511</v>
      </c>
      <c r="D118" s="189"/>
      <c r="E118" s="189" t="s">
        <v>510</v>
      </c>
      <c r="F118" s="189" t="s">
        <v>819</v>
      </c>
      <c r="G118" s="189" t="s">
        <v>820</v>
      </c>
      <c r="H118" s="208">
        <v>209875</v>
      </c>
      <c r="I118" s="211">
        <v>0.92249999999999999</v>
      </c>
      <c r="J118" s="190">
        <v>193609.6875</v>
      </c>
      <c r="K118" s="190">
        <v>-16265.3125</v>
      </c>
      <c r="L118" s="183"/>
      <c r="M118" s="173"/>
    </row>
    <row r="119" spans="2:13" ht="68.25" customHeight="1">
      <c r="B119" s="188" t="s">
        <v>850</v>
      </c>
      <c r="C119" s="189" t="s">
        <v>511</v>
      </c>
      <c r="D119" s="189"/>
      <c r="E119" s="189" t="s">
        <v>510</v>
      </c>
      <c r="F119" s="189" t="str">
        <f>[1]vk!E111</f>
        <v>372</v>
      </c>
      <c r="G119" s="189" t="str">
        <f>[1]vk!F111</f>
        <v>Rīcībpolitikas plānošana - nozares pārstāvniecība ES</v>
      </c>
      <c r="H119" s="190">
        <f>[1]vk!G111</f>
        <v>121999</v>
      </c>
      <c r="I119" s="211">
        <f>([1]vk!L111+[1]fm!L108+[1]lps!K108)/3</f>
        <v>0.92833333333333334</v>
      </c>
      <c r="J119" s="190">
        <f>SUM(H119*I119)</f>
        <v>113255.73833333334</v>
      </c>
      <c r="K119" s="190">
        <f t="shared" ref="K119:K150" si="11">SUM(J119-H119)</f>
        <v>-8743.2616666666581</v>
      </c>
      <c r="L119" s="192"/>
      <c r="M119" s="173"/>
    </row>
    <row r="120" spans="2:13" ht="47.25">
      <c r="B120" s="188" t="s">
        <v>850</v>
      </c>
      <c r="C120" s="188" t="str">
        <f>[1]vk!C112</f>
        <v>Labklājības ministrija</v>
      </c>
      <c r="D120" s="188"/>
      <c r="E120" s="188" t="str">
        <f>[1]vk!D112</f>
        <v>Nozares vadība</v>
      </c>
      <c r="F120" s="188"/>
      <c r="G120" s="188"/>
      <c r="H120" s="194">
        <f>SUM(H114:H119)</f>
        <v>2037084</v>
      </c>
      <c r="I120" s="212"/>
      <c r="J120" s="194">
        <f>SUM(J114:J119)</f>
        <v>1892308.2191666667</v>
      </c>
      <c r="K120" s="194">
        <f t="shared" si="11"/>
        <v>-144775.78083333327</v>
      </c>
      <c r="L120" s="196">
        <f>SUM(1-(J120/H120))</f>
        <v>7.1070108465499326E-2</v>
      </c>
      <c r="M120" s="173"/>
    </row>
    <row r="121" spans="2:13" ht="47.25">
      <c r="B121" s="188" t="s">
        <v>850</v>
      </c>
      <c r="C121" s="189" t="s">
        <v>512</v>
      </c>
      <c r="D121" s="189"/>
      <c r="E121" s="189" t="s">
        <v>513</v>
      </c>
      <c r="F121" s="189" t="str">
        <f>[1]vk!E113</f>
        <v>514</v>
      </c>
      <c r="G121" s="189" t="str">
        <f>[1]vk!F113</f>
        <v>Nozares vadība</v>
      </c>
      <c r="H121" s="190">
        <f>[1]vk!G113</f>
        <v>207218</v>
      </c>
      <c r="I121" s="211">
        <f>([1]vk!L113+[1]fm!L110+[1]lps!K110)/3</f>
        <v>0.93833333333333335</v>
      </c>
      <c r="J121" s="190">
        <f>SUM(H121*I121)</f>
        <v>194439.55666666667</v>
      </c>
      <c r="K121" s="190">
        <f t="shared" si="11"/>
        <v>-12778.443333333329</v>
      </c>
      <c r="L121" s="192"/>
      <c r="M121" s="173"/>
    </row>
    <row r="122" spans="2:13" ht="81" customHeight="1">
      <c r="B122" s="188" t="s">
        <v>850</v>
      </c>
      <c r="C122" s="189" t="s">
        <v>512</v>
      </c>
      <c r="D122" s="189"/>
      <c r="E122" s="189" t="s">
        <v>513</v>
      </c>
      <c r="F122" s="189" t="str">
        <f>[1]vk!E114</f>
        <v>515</v>
      </c>
      <c r="G122" s="189" t="str">
        <f>[1]vk!F114</f>
        <v>Nozares stratēģiskā plānošana, koordinēšana un uzraudzība tieslietu nozares jomās</v>
      </c>
      <c r="H122" s="190">
        <f>[1]vk!G114</f>
        <v>867116</v>
      </c>
      <c r="I122" s="211">
        <f>([1]vk!L114+[1]fm!L111+[1]lps!K111)/3</f>
        <v>0.89333333333333342</v>
      </c>
      <c r="J122" s="190">
        <f>SUM(H122*I122)</f>
        <v>774623.62666666671</v>
      </c>
      <c r="K122" s="190">
        <f t="shared" si="11"/>
        <v>-92492.373333333293</v>
      </c>
      <c r="L122" s="192"/>
      <c r="M122" s="181" t="s">
        <v>111</v>
      </c>
    </row>
    <row r="123" spans="2:13" ht="260.25" customHeight="1">
      <c r="B123" s="188" t="s">
        <v>850</v>
      </c>
      <c r="C123" s="189" t="s">
        <v>512</v>
      </c>
      <c r="D123" s="189"/>
      <c r="E123" s="189" t="s">
        <v>513</v>
      </c>
      <c r="F123" s="189" t="str">
        <f>[1]vk!E115</f>
        <v>516</v>
      </c>
      <c r="G123" s="189" t="str">
        <f>[1]vk!F115</f>
        <v>Tiesu sistēmas politikas plānošana, izstrāde un uzraudzība</v>
      </c>
      <c r="H123" s="190">
        <f>[1]vk!G115</f>
        <v>684343</v>
      </c>
      <c r="I123" s="211">
        <f>([1]vk!L115+[1]fm!L112+[1]lps!K112)/3</f>
        <v>0.91833333333333333</v>
      </c>
      <c r="J123" s="190">
        <f>SUM(H123*I123)</f>
        <v>628454.98833333328</v>
      </c>
      <c r="K123" s="190">
        <f t="shared" si="11"/>
        <v>-55888.011666666716</v>
      </c>
      <c r="L123" s="192"/>
      <c r="M123" s="181" t="s">
        <v>112</v>
      </c>
    </row>
    <row r="124" spans="2:13" ht="312" customHeight="1">
      <c r="B124" s="188" t="s">
        <v>850</v>
      </c>
      <c r="C124" s="189" t="s">
        <v>512</v>
      </c>
      <c r="D124" s="189"/>
      <c r="E124" s="189" t="s">
        <v>513</v>
      </c>
      <c r="F124" s="189" t="str">
        <f>[1]vk!E116</f>
        <v>517</v>
      </c>
      <c r="G124" s="189" t="str">
        <f>[1]vk!F116</f>
        <v>Politikas plānošana, izstrāde un uzraudzība tiesību nozarēs</v>
      </c>
      <c r="H124" s="190">
        <f>[1]vk!G116</f>
        <v>1017430</v>
      </c>
      <c r="I124" s="211">
        <f>([1]vk!L116+[1]fm!L113+[1]lps!K113)/3</f>
        <v>0.93833333333333335</v>
      </c>
      <c r="J124" s="190">
        <f>SUM(H124*I124)</f>
        <v>954688.4833333334</v>
      </c>
      <c r="K124" s="190">
        <f t="shared" si="11"/>
        <v>-62741.516666666605</v>
      </c>
      <c r="L124" s="192"/>
      <c r="M124" s="181" t="s">
        <v>79</v>
      </c>
    </row>
    <row r="125" spans="2:13" ht="63">
      <c r="B125" s="188" t="s">
        <v>850</v>
      </c>
      <c r="C125" s="189" t="s">
        <v>512</v>
      </c>
      <c r="D125" s="189"/>
      <c r="E125" s="189" t="s">
        <v>513</v>
      </c>
      <c r="F125" s="189" t="str">
        <f>[1]vk!E117</f>
        <v>518</v>
      </c>
      <c r="G125" s="189" t="str">
        <f>[1]vk!F117</f>
        <v>Politikas plānošana, izstrāde un uzraudzība ES un starptautisko tiesību jomā, starptautiskā tiesiskā sadarbība</v>
      </c>
      <c r="H125" s="190">
        <f>[1]vk!G117</f>
        <v>711592</v>
      </c>
      <c r="I125" s="211">
        <f>([1]vk!L117+[1]fm!L114+[1]lps!K114)/3</f>
        <v>0.94499999999999995</v>
      </c>
      <c r="J125" s="190">
        <f>SUM(H125*I125)</f>
        <v>672454.44</v>
      </c>
      <c r="K125" s="190">
        <f t="shared" si="11"/>
        <v>-39137.560000000056</v>
      </c>
      <c r="L125" s="192"/>
      <c r="M125" s="173"/>
    </row>
    <row r="126" spans="2:13" ht="47.25">
      <c r="B126" s="188" t="s">
        <v>850</v>
      </c>
      <c r="C126" s="188" t="str">
        <f>[1]vk!C118</f>
        <v>Tieslietu ministrija</v>
      </c>
      <c r="D126" s="188"/>
      <c r="E126" s="188" t="str">
        <f>[1]vk!D118</f>
        <v>Ministrijas vadība un administrācija</v>
      </c>
      <c r="F126" s="188"/>
      <c r="G126" s="188"/>
      <c r="H126" s="194">
        <f>SUM(H121:H125)</f>
        <v>3487699</v>
      </c>
      <c r="I126" s="212"/>
      <c r="J126" s="194">
        <f>SUM(J121:J125)</f>
        <v>3224661.0950000002</v>
      </c>
      <c r="K126" s="194">
        <f t="shared" si="11"/>
        <v>-263037.9049999998</v>
      </c>
      <c r="L126" s="196">
        <f>SUM(1-(J126/H126))</f>
        <v>7.5418751732875933E-2</v>
      </c>
      <c r="M126" s="173"/>
    </row>
    <row r="127" spans="2:13" ht="113.25" customHeight="1">
      <c r="B127" s="188" t="s">
        <v>850</v>
      </c>
      <c r="C127" s="189" t="s">
        <v>514</v>
      </c>
      <c r="D127" s="189"/>
      <c r="E127" s="189" t="s">
        <v>515</v>
      </c>
      <c r="F127" s="189" t="str">
        <f>[1]vk!E119</f>
        <v>718</v>
      </c>
      <c r="G127" s="189" t="str">
        <f>[1]vk!F119</f>
        <v>Vispārējās atbalsta funkcijas - Vides ministrijas centrālajā aparātā</v>
      </c>
      <c r="H127" s="190">
        <f>[1]vk!G119</f>
        <v>329651</v>
      </c>
      <c r="I127" s="211">
        <f>([1]vk!L119+[1]fm!L116+[1]lps!K116)/3</f>
        <v>0.89500000000000002</v>
      </c>
      <c r="J127" s="190">
        <f>SUM(H127*I127)</f>
        <v>295037.64500000002</v>
      </c>
      <c r="K127" s="190">
        <f t="shared" si="11"/>
        <v>-34613.354999999981</v>
      </c>
      <c r="L127" s="192"/>
      <c r="M127" s="154" t="s">
        <v>161</v>
      </c>
    </row>
    <row r="128" spans="2:13" ht="81">
      <c r="B128" s="188" t="s">
        <v>850</v>
      </c>
      <c r="C128" s="189" t="s">
        <v>514</v>
      </c>
      <c r="D128" s="189"/>
      <c r="E128" s="189" t="s">
        <v>515</v>
      </c>
      <c r="F128" s="189" t="str">
        <f>[1]vk!E120</f>
        <v>719</v>
      </c>
      <c r="G128" s="189" t="str">
        <f>[1]vk!F120</f>
        <v>Gaisa aizsardzība - politikas izstrāde</v>
      </c>
      <c r="H128" s="190">
        <f>[1]vk!G120</f>
        <v>41206</v>
      </c>
      <c r="I128" s="211">
        <f>([1]vk!L120+[1]fm!L117+[1]lps!K117)/3</f>
        <v>0.95000000000000007</v>
      </c>
      <c r="J128" s="190">
        <f t="shared" ref="J128:J158" si="12">SUM(H128*I128)</f>
        <v>39145.700000000004</v>
      </c>
      <c r="K128" s="190">
        <f t="shared" si="11"/>
        <v>-2060.2999999999956</v>
      </c>
      <c r="L128" s="192"/>
      <c r="M128" s="154" t="s">
        <v>162</v>
      </c>
    </row>
    <row r="129" spans="2:13" ht="47.25">
      <c r="B129" s="188" t="s">
        <v>850</v>
      </c>
      <c r="C129" s="189" t="s">
        <v>514</v>
      </c>
      <c r="D129" s="189"/>
      <c r="E129" s="189" t="s">
        <v>515</v>
      </c>
      <c r="F129" s="189" t="str">
        <f>[1]vk!E121</f>
        <v>720</v>
      </c>
      <c r="G129" s="189" t="str">
        <f>[1]vk!F121</f>
        <v>Nozares pārstāvības nodrošināšana ES</v>
      </c>
      <c r="H129" s="190">
        <f>[1]vk!G121</f>
        <v>149627</v>
      </c>
      <c r="I129" s="211">
        <f>([1]vk!L121+[1]fm!L118+[1]lps!K118)/3</f>
        <v>0.95500000000000007</v>
      </c>
      <c r="J129" s="190">
        <f t="shared" si="12"/>
        <v>142893.785</v>
      </c>
      <c r="K129" s="190">
        <f t="shared" si="11"/>
        <v>-6733.2149999999965</v>
      </c>
      <c r="L129" s="192"/>
      <c r="M129" s="154" t="s">
        <v>163</v>
      </c>
    </row>
    <row r="130" spans="2:13" ht="47.25">
      <c r="B130" s="188" t="s">
        <v>850</v>
      </c>
      <c r="C130" s="189" t="s">
        <v>514</v>
      </c>
      <c r="D130" s="189"/>
      <c r="E130" s="189" t="s">
        <v>515</v>
      </c>
      <c r="F130" s="189" t="str">
        <f>[1]vk!E122</f>
        <v>721</v>
      </c>
      <c r="G130" s="189" t="str">
        <f>[1]vk!F122</f>
        <v>Ūdens aizsardzība - politikas izstrāde</v>
      </c>
      <c r="H130" s="190">
        <f>[1]vk!G122</f>
        <v>82412</v>
      </c>
      <c r="I130" s="211">
        <f>([1]vk!L122+[1]fm!L119+[1]lps!K119)/3</f>
        <v>0.95000000000000007</v>
      </c>
      <c r="J130" s="190">
        <f t="shared" si="12"/>
        <v>78291.400000000009</v>
      </c>
      <c r="K130" s="190">
        <f t="shared" si="11"/>
        <v>-4120.5999999999913</v>
      </c>
      <c r="L130" s="192"/>
      <c r="M130" s="275" t="s">
        <v>162</v>
      </c>
    </row>
    <row r="131" spans="2:13" ht="47.25">
      <c r="B131" s="188" t="s">
        <v>850</v>
      </c>
      <c r="C131" s="189" t="s">
        <v>514</v>
      </c>
      <c r="D131" s="189"/>
      <c r="E131" s="189" t="s">
        <v>515</v>
      </c>
      <c r="F131" s="189" t="str">
        <f>[1]vk!E123</f>
        <v>722</v>
      </c>
      <c r="G131" s="189" t="str">
        <f>[1]vk!F123</f>
        <v>Atkritumu apsaimniekošana - politikas izstrāde</v>
      </c>
      <c r="H131" s="190">
        <f>[1]vk!G123</f>
        <v>61809</v>
      </c>
      <c r="I131" s="211">
        <f>([1]vk!L123+[1]fm!L120+[1]lps!K120)/3</f>
        <v>0.92333333333333334</v>
      </c>
      <c r="J131" s="190">
        <f t="shared" si="12"/>
        <v>57070.31</v>
      </c>
      <c r="K131" s="190">
        <f t="shared" si="11"/>
        <v>-4738.6900000000023</v>
      </c>
      <c r="L131" s="192"/>
      <c r="M131" s="275"/>
    </row>
    <row r="132" spans="2:13" ht="47.25">
      <c r="B132" s="188" t="s">
        <v>850</v>
      </c>
      <c r="C132" s="189" t="s">
        <v>514</v>
      </c>
      <c r="D132" s="189"/>
      <c r="E132" s="189" t="s">
        <v>515</v>
      </c>
      <c r="F132" s="189" t="str">
        <f>[1]vk!E124</f>
        <v>723</v>
      </c>
      <c r="G132" s="189" t="str">
        <f>[1]vk!F124</f>
        <v>Ķīmisko vielu pārvaldība - politikas izstrāde</v>
      </c>
      <c r="H132" s="190">
        <f>[1]vk!G124</f>
        <v>30904</v>
      </c>
      <c r="I132" s="211">
        <f>([1]vk!L124+[1]fm!L121+[1]lps!K121)/3</f>
        <v>0.95000000000000007</v>
      </c>
      <c r="J132" s="190">
        <f t="shared" si="12"/>
        <v>29358.800000000003</v>
      </c>
      <c r="K132" s="190">
        <f t="shared" si="11"/>
        <v>-1545.1999999999971</v>
      </c>
      <c r="L132" s="192"/>
      <c r="M132" s="275"/>
    </row>
    <row r="133" spans="2:13" ht="47.25">
      <c r="B133" s="188" t="s">
        <v>850</v>
      </c>
      <c r="C133" s="189" t="s">
        <v>514</v>
      </c>
      <c r="D133" s="189"/>
      <c r="E133" s="189" t="s">
        <v>515</v>
      </c>
      <c r="F133" s="189" t="str">
        <f>[1]vk!E125</f>
        <v>724</v>
      </c>
      <c r="G133" s="189" t="str">
        <f>[1]vk!F125</f>
        <v>Radioaktīvo vielu droša apsaimniekošana un uzraudzība - politikas izstrāde</v>
      </c>
      <c r="H133" s="190">
        <f>[1]vk!G125</f>
        <v>30904</v>
      </c>
      <c r="I133" s="211">
        <f>([1]vk!L125+[1]fm!L122+[1]lps!K122)/3</f>
        <v>0.95000000000000007</v>
      </c>
      <c r="J133" s="190">
        <f t="shared" si="12"/>
        <v>29358.800000000003</v>
      </c>
      <c r="K133" s="190">
        <f t="shared" si="11"/>
        <v>-1545.1999999999971</v>
      </c>
      <c r="L133" s="192"/>
      <c r="M133" s="275"/>
    </row>
    <row r="134" spans="2:13" ht="47.25">
      <c r="B134" s="188" t="s">
        <v>850</v>
      </c>
      <c r="C134" s="189" t="s">
        <v>514</v>
      </c>
      <c r="D134" s="189"/>
      <c r="E134" s="189" t="s">
        <v>515</v>
      </c>
      <c r="F134" s="189" t="str">
        <f>[1]vk!E126</f>
        <v>725</v>
      </c>
      <c r="G134" s="189" t="str">
        <f>[1]vk!F126</f>
        <v>Piesārņojuma samazināšana - politikas izstrāde</v>
      </c>
      <c r="H134" s="190">
        <f>[1]vk!G126</f>
        <v>51507</v>
      </c>
      <c r="I134" s="211">
        <f>([1]vk!L126+[1]fm!L123+[1]lps!K123)/3</f>
        <v>0.95000000000000007</v>
      </c>
      <c r="J134" s="190">
        <f t="shared" si="12"/>
        <v>48931.65</v>
      </c>
      <c r="K134" s="190">
        <f t="shared" si="11"/>
        <v>-2575.3499999999985</v>
      </c>
      <c r="L134" s="192"/>
      <c r="M134" s="275"/>
    </row>
    <row r="135" spans="2:13" ht="47.25">
      <c r="B135" s="188" t="s">
        <v>850</v>
      </c>
      <c r="C135" s="189" t="s">
        <v>514</v>
      </c>
      <c r="D135" s="189"/>
      <c r="E135" s="189" t="s">
        <v>515</v>
      </c>
      <c r="F135" s="189" t="str">
        <f>[1]vk!E127</f>
        <v>726</v>
      </c>
      <c r="G135" s="189" t="str">
        <f>[1]vk!F127</f>
        <v>Rūpniecisko avāriju risku mazināšana - politikas izstrāde</v>
      </c>
      <c r="H135" s="190">
        <f>[1]vk!G127</f>
        <v>30904</v>
      </c>
      <c r="I135" s="211">
        <f>([1]vk!L127+[1]fm!L124+[1]lps!K124)/3</f>
        <v>0.95000000000000007</v>
      </c>
      <c r="J135" s="190">
        <f t="shared" si="12"/>
        <v>29358.800000000003</v>
      </c>
      <c r="K135" s="190">
        <f t="shared" si="11"/>
        <v>-1545.1999999999971</v>
      </c>
      <c r="L135" s="192"/>
      <c r="M135" s="275"/>
    </row>
    <row r="136" spans="2:13" ht="47.25">
      <c r="B136" s="188" t="s">
        <v>850</v>
      </c>
      <c r="C136" s="189" t="s">
        <v>514</v>
      </c>
      <c r="D136" s="189"/>
      <c r="E136" s="189" t="s">
        <v>515</v>
      </c>
      <c r="F136" s="189" t="str">
        <f>[1]vk!E128</f>
        <v>727</v>
      </c>
      <c r="G136" s="189" t="str">
        <f>[1]vk!F128</f>
        <v>Zemes dzīļu aizsardzība - politikas izstrāde</v>
      </c>
      <c r="H136" s="190">
        <f>[1]vk!G128</f>
        <v>30904</v>
      </c>
      <c r="I136" s="211">
        <f>([1]vk!L128+[1]fm!L125+[1]lps!K125)/3</f>
        <v>0.95000000000000007</v>
      </c>
      <c r="J136" s="190">
        <f t="shared" si="12"/>
        <v>29358.800000000003</v>
      </c>
      <c r="K136" s="190">
        <f t="shared" si="11"/>
        <v>-1545.1999999999971</v>
      </c>
      <c r="L136" s="192"/>
      <c r="M136" s="275"/>
    </row>
    <row r="137" spans="2:13" ht="72" customHeight="1">
      <c r="B137" s="188" t="s">
        <v>850</v>
      </c>
      <c r="C137" s="189" t="s">
        <v>514</v>
      </c>
      <c r="D137" s="189"/>
      <c r="E137" s="189" t="s">
        <v>515</v>
      </c>
      <c r="F137" s="189" t="str">
        <f>[1]vk!E129</f>
        <v>728</v>
      </c>
      <c r="G137" s="189" t="str">
        <f>[1]vk!F129</f>
        <v>Īpaši aizsargājamo dabas teritoriju aizsardzība un apsaimniekošana - politikas izstrāde</v>
      </c>
      <c r="H137" s="190">
        <f>[1]vk!G129</f>
        <v>82412</v>
      </c>
      <c r="I137" s="211">
        <f>([1]vk!L129+[1]fm!L126+[1]lps!K126)/3</f>
        <v>0.93666666666666665</v>
      </c>
      <c r="J137" s="190">
        <f t="shared" si="12"/>
        <v>77192.573333333334</v>
      </c>
      <c r="K137" s="190">
        <f t="shared" si="11"/>
        <v>-5219.4266666666663</v>
      </c>
      <c r="L137" s="192"/>
      <c r="M137" s="275"/>
    </row>
    <row r="138" spans="2:13" ht="47.25">
      <c r="B138" s="188" t="s">
        <v>850</v>
      </c>
      <c r="C138" s="189" t="s">
        <v>514</v>
      </c>
      <c r="D138" s="189"/>
      <c r="E138" s="189" t="s">
        <v>515</v>
      </c>
      <c r="F138" s="189" t="str">
        <f>[1]vk!E130</f>
        <v>729</v>
      </c>
      <c r="G138" s="189" t="str">
        <f>[1]vk!F130</f>
        <v>Sugu un biotopu aizsardzība - politikas izstrāde</v>
      </c>
      <c r="H138" s="190">
        <f>[1]vk!G130</f>
        <v>82412</v>
      </c>
      <c r="I138" s="211">
        <f>([1]vk!L130+[1]fm!L127+[1]lps!K127)/3</f>
        <v>0.93666666666666665</v>
      </c>
      <c r="J138" s="190">
        <f t="shared" si="12"/>
        <v>77192.573333333334</v>
      </c>
      <c r="K138" s="190">
        <f t="shared" si="11"/>
        <v>-5219.4266666666663</v>
      </c>
      <c r="L138" s="192"/>
      <c r="M138" s="275"/>
    </row>
    <row r="139" spans="2:13" ht="47.25">
      <c r="B139" s="188" t="s">
        <v>850</v>
      </c>
      <c r="C139" s="189" t="s">
        <v>514</v>
      </c>
      <c r="D139" s="189"/>
      <c r="E139" s="189" t="s">
        <v>515</v>
      </c>
      <c r="F139" s="189" t="str">
        <f>[1]vk!E131</f>
        <v>730</v>
      </c>
      <c r="G139" s="189" t="str">
        <f>[1]vk!F131</f>
        <v>Klimata pārmaiņu mazināšana, piemērošanās klimata pārmaiņām</v>
      </c>
      <c r="H139" s="190">
        <f>[1]vk!G131</f>
        <v>82412</v>
      </c>
      <c r="I139" s="211">
        <f>([1]vk!L131+[1]fm!L128+[1]lps!K128)/3</f>
        <v>0.89666666666666661</v>
      </c>
      <c r="J139" s="190">
        <f t="shared" si="12"/>
        <v>73896.093333333323</v>
      </c>
      <c r="K139" s="190">
        <f t="shared" si="11"/>
        <v>-8515.9066666666768</v>
      </c>
      <c r="L139" s="192"/>
      <c r="M139" s="275" t="s">
        <v>67</v>
      </c>
    </row>
    <row r="140" spans="2:13" ht="47.25">
      <c r="B140" s="188" t="s">
        <v>850</v>
      </c>
      <c r="C140" s="189" t="s">
        <v>514</v>
      </c>
      <c r="D140" s="189"/>
      <c r="E140" s="189" t="s">
        <v>515</v>
      </c>
      <c r="F140" s="189" t="str">
        <f>[1]vk!E132</f>
        <v>731</v>
      </c>
      <c r="G140" s="189" t="str">
        <f>[1]vk!F132</f>
        <v>Eiropas emisiju tirdzniecības sistēmas darbības nodrošināšana</v>
      </c>
      <c r="H140" s="190">
        <f>[1]vk!G132</f>
        <v>30904</v>
      </c>
      <c r="I140" s="211">
        <f>([1]vk!L132+[1]fm!L129+[1]lps!K129)/3</f>
        <v>0.98999999999999988</v>
      </c>
      <c r="J140" s="190">
        <f t="shared" si="12"/>
        <v>30594.959999999995</v>
      </c>
      <c r="K140" s="190">
        <f t="shared" si="11"/>
        <v>-309.04000000000451</v>
      </c>
      <c r="L140" s="192"/>
      <c r="M140" s="275"/>
    </row>
    <row r="141" spans="2:13" ht="50.25" customHeight="1">
      <c r="B141" s="188" t="s">
        <v>850</v>
      </c>
      <c r="C141" s="189" t="s">
        <v>514</v>
      </c>
      <c r="D141" s="189"/>
      <c r="E141" s="189" t="s">
        <v>515</v>
      </c>
      <c r="F141" s="189" t="str">
        <f>[1]vk!E133</f>
        <v>732</v>
      </c>
      <c r="G141" s="189" t="str">
        <f>[1]vk!F133</f>
        <v>Klimata pārmaiņu finanšu instruments un citi Kioto protokola elastīgie mehānismi - politikas izstrāde</v>
      </c>
      <c r="H141" s="190">
        <f>[1]vk!G133</f>
        <v>61809</v>
      </c>
      <c r="I141" s="211">
        <f>([1]vk!L133+[1]fm!L130+[1]lps!K130)/3</f>
        <v>0.96333333333333337</v>
      </c>
      <c r="J141" s="190">
        <f t="shared" si="12"/>
        <v>59542.670000000006</v>
      </c>
      <c r="K141" s="190">
        <f t="shared" si="11"/>
        <v>-2266.3299999999945</v>
      </c>
      <c r="L141" s="192"/>
      <c r="M141" s="275"/>
    </row>
    <row r="142" spans="2:13" ht="81">
      <c r="B142" s="188" t="s">
        <v>850</v>
      </c>
      <c r="C142" s="189" t="s">
        <v>514</v>
      </c>
      <c r="D142" s="189"/>
      <c r="E142" s="189" t="s">
        <v>515</v>
      </c>
      <c r="F142" s="189" t="str">
        <f>[1]vk!E134</f>
        <v>734</v>
      </c>
      <c r="G142" s="189" t="str">
        <f>[1]vk!F134</f>
        <v>Vides informācijas sagatavošana, izplatīšana un sabiedrības izpratnes palielināšana par vides nozares jautājumiem</v>
      </c>
      <c r="H142" s="190">
        <f>[1]vk!G134</f>
        <v>82412</v>
      </c>
      <c r="I142" s="211">
        <f>([1]vk!L134+[1]fm!L131+[1]lps!K131)/3</f>
        <v>0.77500000000000002</v>
      </c>
      <c r="J142" s="190">
        <f t="shared" si="12"/>
        <v>63869.3</v>
      </c>
      <c r="K142" s="190">
        <f t="shared" si="11"/>
        <v>-18542.699999999997</v>
      </c>
      <c r="L142" s="192"/>
      <c r="M142" s="154" t="s">
        <v>164</v>
      </c>
    </row>
    <row r="143" spans="2:13" ht="47.25">
      <c r="B143" s="188" t="s">
        <v>850</v>
      </c>
      <c r="C143" s="189" t="s">
        <v>514</v>
      </c>
      <c r="D143" s="189"/>
      <c r="E143" s="189" t="s">
        <v>515</v>
      </c>
      <c r="F143" s="189" t="str">
        <f>[1]vk!E135</f>
        <v>735</v>
      </c>
      <c r="G143" s="189" t="str">
        <f>[1]vk!F135</f>
        <v>Vides monitorings - politikas izstrāde</v>
      </c>
      <c r="H143" s="190">
        <f>[1]vk!G135</f>
        <v>10301</v>
      </c>
      <c r="I143" s="211">
        <f>([1]vk!L135+[1]fm!L132+[1]lps!K132)/3</f>
        <v>0.91999999999999993</v>
      </c>
      <c r="J143" s="190">
        <f t="shared" si="12"/>
        <v>9476.92</v>
      </c>
      <c r="K143" s="190">
        <f t="shared" si="11"/>
        <v>-824.07999999999993</v>
      </c>
      <c r="L143" s="192"/>
      <c r="M143" s="154" t="s">
        <v>165</v>
      </c>
    </row>
    <row r="144" spans="2:13" ht="81">
      <c r="B144" s="188" t="s">
        <v>850</v>
      </c>
      <c r="C144" s="189" t="s">
        <v>514</v>
      </c>
      <c r="D144" s="189"/>
      <c r="E144" s="189" t="s">
        <v>515</v>
      </c>
      <c r="F144" s="189" t="str">
        <f>[1]vk!E136</f>
        <v>736</v>
      </c>
      <c r="G144" s="189" t="str">
        <f>[1]vk!F136</f>
        <v>Ietekmes uz vidi novērtēšana - politikas izstrāde</v>
      </c>
      <c r="H144" s="190">
        <f>[1]vk!G136</f>
        <v>30904</v>
      </c>
      <c r="I144" s="211">
        <f>([1]vk!L136+[1]fm!L133+[1]lps!K133)/3</f>
        <v>0.91999999999999993</v>
      </c>
      <c r="J144" s="190">
        <f t="shared" si="12"/>
        <v>28431.679999999997</v>
      </c>
      <c r="K144" s="190">
        <f t="shared" si="11"/>
        <v>-2472.3200000000033</v>
      </c>
      <c r="L144" s="192"/>
      <c r="M144" s="154" t="s">
        <v>162</v>
      </c>
    </row>
    <row r="145" spans="2:13" ht="121.5">
      <c r="B145" s="188" t="s">
        <v>850</v>
      </c>
      <c r="C145" s="189" t="s">
        <v>514</v>
      </c>
      <c r="D145" s="189"/>
      <c r="E145" s="189" t="s">
        <v>515</v>
      </c>
      <c r="F145" s="189" t="str">
        <f>[1]vk!E137</f>
        <v>737</v>
      </c>
      <c r="G145" s="189" t="str">
        <f>[1]vk!F137</f>
        <v>Vides zinātne, izglītība un izglītība ilgtspējīgai attīstībai</v>
      </c>
      <c r="H145" s="190">
        <f>[1]vk!G137</f>
        <v>20603</v>
      </c>
      <c r="I145" s="211">
        <f>([1]vk!L137+[1]fm!L134+[1]lps!K134)/3</f>
        <v>0.64666666666666661</v>
      </c>
      <c r="J145" s="190">
        <f t="shared" si="12"/>
        <v>13323.273333333333</v>
      </c>
      <c r="K145" s="190">
        <f t="shared" si="11"/>
        <v>-7279.7266666666674</v>
      </c>
      <c r="L145" s="192"/>
      <c r="M145" s="154" t="s">
        <v>68</v>
      </c>
    </row>
    <row r="146" spans="2:13" ht="81">
      <c r="B146" s="188" t="s">
        <v>850</v>
      </c>
      <c r="C146" s="189" t="s">
        <v>514</v>
      </c>
      <c r="D146" s="189"/>
      <c r="E146" s="189" t="s">
        <v>515</v>
      </c>
      <c r="F146" s="189" t="str">
        <f>[1]vk!E138</f>
        <v>738</v>
      </c>
      <c r="G146" s="189" t="str">
        <f>[1]vk!F138</f>
        <v>Vides pārvaldības instrumenti - politikas izstrāde</v>
      </c>
      <c r="H146" s="190">
        <f>[1]vk!G138</f>
        <v>41206</v>
      </c>
      <c r="I146" s="211">
        <f>([1]vk!L138+[1]fm!L135+[1]lps!K135)/3</f>
        <v>0.95000000000000007</v>
      </c>
      <c r="J146" s="190">
        <f t="shared" si="12"/>
        <v>39145.700000000004</v>
      </c>
      <c r="K146" s="190">
        <f t="shared" si="11"/>
        <v>-2060.2999999999956</v>
      </c>
      <c r="L146" s="192"/>
      <c r="M146" s="154" t="s">
        <v>162</v>
      </c>
    </row>
    <row r="147" spans="2:13" ht="129.75" customHeight="1">
      <c r="B147" s="188" t="s">
        <v>850</v>
      </c>
      <c r="C147" s="189" t="s">
        <v>514</v>
      </c>
      <c r="D147" s="189"/>
      <c r="E147" s="189" t="s">
        <v>515</v>
      </c>
      <c r="F147" s="189" t="str">
        <f>[1]vk!E139</f>
        <v>739</v>
      </c>
      <c r="G147" s="189" t="str">
        <f>[1]vk!F139</f>
        <v>ES Kohēzijas fonda Starpniekinstitūcijas funkciju izpilde 2000.-2006.gada plānošanas periodā apstiprinātajiem projektiem vides nozarē (VIDM kompetences ietvaros).</v>
      </c>
      <c r="H147" s="190">
        <f>[1]vk!G139</f>
        <v>185427</v>
      </c>
      <c r="I147" s="211">
        <f>([1]vk!L139+[1]fm!L136+[1]lps!K136)/3</f>
        <v>0.90499999999999992</v>
      </c>
      <c r="J147" s="190">
        <f t="shared" si="12"/>
        <v>167811.435</v>
      </c>
      <c r="K147" s="190">
        <f t="shared" si="11"/>
        <v>-17615.565000000002</v>
      </c>
      <c r="L147" s="192"/>
      <c r="M147" s="154" t="s">
        <v>166</v>
      </c>
    </row>
    <row r="148" spans="2:13" ht="63">
      <c r="B148" s="188" t="s">
        <v>850</v>
      </c>
      <c r="C148" s="189" t="s">
        <v>514</v>
      </c>
      <c r="D148" s="189"/>
      <c r="E148" s="189" t="s">
        <v>515</v>
      </c>
      <c r="F148" s="189" t="str">
        <f>[1]vk!E140</f>
        <v>740</v>
      </c>
      <c r="G148" s="189" t="str">
        <f>[1]vk!F140</f>
        <v>Nozares Vecākās amatpersonas funkciju izpilde Pārejas programmas projektos vides nozarē</v>
      </c>
      <c r="H148" s="190">
        <f>[1]vk!G140</f>
        <v>20603</v>
      </c>
      <c r="I148" s="211">
        <f>([1]vk!L140+[1]fm!L137+[1]lps!K137)/3</f>
        <v>0.97166666666666668</v>
      </c>
      <c r="J148" s="190">
        <f t="shared" si="12"/>
        <v>20019.248333333333</v>
      </c>
      <c r="K148" s="190">
        <f t="shared" si="11"/>
        <v>-583.75166666666701</v>
      </c>
      <c r="L148" s="192"/>
      <c r="M148" s="154" t="s">
        <v>166</v>
      </c>
    </row>
    <row r="149" spans="2:13" ht="88.5" customHeight="1">
      <c r="B149" s="188" t="s">
        <v>850</v>
      </c>
      <c r="C149" s="189" t="s">
        <v>514</v>
      </c>
      <c r="D149" s="189"/>
      <c r="E149" s="189" t="s">
        <v>515</v>
      </c>
      <c r="F149" s="189" t="str">
        <f>[1]vk!E141</f>
        <v>741</v>
      </c>
      <c r="G149" s="189" t="str">
        <f>[1]vk!F141</f>
        <v>ES Kohēzijas fonda un ERAF (2007. – 2013.plānošanas periods) Starpniekinstitūcijas funkciju izpilde vides nozarē</v>
      </c>
      <c r="H149" s="190">
        <f>[1]vk!G141</f>
        <v>247236</v>
      </c>
      <c r="I149" s="211">
        <f>([1]vk!L141+[1]fm!L138+[1]lps!K138)/3</f>
        <v>0.94833333333333336</v>
      </c>
      <c r="J149" s="190">
        <f t="shared" si="12"/>
        <v>234462.14</v>
      </c>
      <c r="K149" s="190">
        <f t="shared" si="11"/>
        <v>-12773.859999999986</v>
      </c>
      <c r="L149" s="192"/>
      <c r="M149" s="154" t="s">
        <v>166</v>
      </c>
    </row>
    <row r="150" spans="2:13" ht="79.5" customHeight="1">
      <c r="B150" s="188" t="s">
        <v>850</v>
      </c>
      <c r="C150" s="189" t="s">
        <v>514</v>
      </c>
      <c r="D150" s="189"/>
      <c r="E150" s="189" t="s">
        <v>515</v>
      </c>
      <c r="F150" s="189" t="str">
        <f>[1]vk!E142</f>
        <v>742</v>
      </c>
      <c r="G150" s="189" t="str">
        <f>[1]vk!F142</f>
        <v>Norvēģijas valdības divpusējā finanšu instrumenta starpniekinstitūcijas funkciju veikšana vides nozarē</v>
      </c>
      <c r="H150" s="190">
        <f>[1]vk!G142</f>
        <v>10301</v>
      </c>
      <c r="I150" s="211">
        <f>([1]vk!L142+[1]fm!L139+[1]lps!K139)/3</f>
        <v>0.94833333333333336</v>
      </c>
      <c r="J150" s="190">
        <f t="shared" si="12"/>
        <v>9768.7816666666677</v>
      </c>
      <c r="K150" s="190">
        <f t="shared" si="11"/>
        <v>-532.21833333333234</v>
      </c>
      <c r="L150" s="192"/>
      <c r="M150" s="154" t="s">
        <v>166</v>
      </c>
    </row>
    <row r="151" spans="2:13" ht="63">
      <c r="B151" s="188" t="s">
        <v>850</v>
      </c>
      <c r="C151" s="189" t="s">
        <v>514</v>
      </c>
      <c r="D151" s="189"/>
      <c r="E151" s="189" t="s">
        <v>515</v>
      </c>
      <c r="F151" s="189" t="str">
        <f>[1]vk!E143</f>
        <v>743</v>
      </c>
      <c r="G151" s="189" t="str">
        <f>[1]vk!F143</f>
        <v>Pirmā līmeņa starpniekinstitūcijas funkciju izpilde 2004.-2006.gada struktūrfondu projektos</v>
      </c>
      <c r="H151" s="190">
        <f>[1]vk!G143</f>
        <v>10301</v>
      </c>
      <c r="I151" s="211">
        <f>([1]vk!L143+[1]fm!L140+[1]lps!K140)/3</f>
        <v>0.90499999999999992</v>
      </c>
      <c r="J151" s="190">
        <f t="shared" si="12"/>
        <v>9322.4049999999988</v>
      </c>
      <c r="K151" s="190">
        <f t="shared" ref="K151:K182" si="13">SUM(J151-H151)</f>
        <v>-978.59500000000116</v>
      </c>
      <c r="L151" s="192"/>
      <c r="M151" s="154" t="s">
        <v>166</v>
      </c>
    </row>
    <row r="152" spans="2:13" ht="60.75">
      <c r="B152" s="188" t="s">
        <v>850</v>
      </c>
      <c r="C152" s="189" t="s">
        <v>514</v>
      </c>
      <c r="D152" s="189"/>
      <c r="E152" s="189" t="s">
        <v>515</v>
      </c>
      <c r="F152" s="189" t="str">
        <f>[1]vk!E144</f>
        <v>744</v>
      </c>
      <c r="G152" s="189" t="str">
        <f>[1]vk!F144</f>
        <v>Dalība 2014.-2020. plānošanas perioda stratēģisko dokumentu izstrāde</v>
      </c>
      <c r="H152" s="190">
        <f>[1]vk!G144</f>
        <v>30904</v>
      </c>
      <c r="I152" s="211">
        <f>([1]vk!L144+[1]fm!L141+[1]lps!K141)/3</f>
        <v>0.90499999999999992</v>
      </c>
      <c r="J152" s="190">
        <f t="shared" si="12"/>
        <v>27968.12</v>
      </c>
      <c r="K152" s="190">
        <f t="shared" si="13"/>
        <v>-2935.880000000001</v>
      </c>
      <c r="L152" s="192"/>
      <c r="M152" s="154" t="s">
        <v>166</v>
      </c>
    </row>
    <row r="153" spans="2:13" ht="94.5">
      <c r="B153" s="188" t="s">
        <v>850</v>
      </c>
      <c r="C153" s="189" t="s">
        <v>514</v>
      </c>
      <c r="D153" s="189"/>
      <c r="E153" s="189" t="s">
        <v>515</v>
      </c>
      <c r="F153" s="189" t="str">
        <f>[1]vk!E145</f>
        <v>745</v>
      </c>
      <c r="G153" s="189" t="str">
        <f>[1]vk!F145</f>
        <v>2007.-2013.gada plānošanas perioda Eiropas Savienības fondu VSID un DP noteiktās horizontālās prioritātes „Ilgtspējīga attīstība” koordinācija</v>
      </c>
      <c r="H153" s="190">
        <f>[1]vk!G145</f>
        <v>10301</v>
      </c>
      <c r="I153" s="211">
        <f>([1]vk!L145+[1]fm!L142+[1]lps!K142)/3</f>
        <v>0.94833333333333336</v>
      </c>
      <c r="J153" s="190">
        <f t="shared" si="12"/>
        <v>9768.7816666666677</v>
      </c>
      <c r="K153" s="190">
        <f t="shared" si="13"/>
        <v>-532.21833333333234</v>
      </c>
      <c r="L153" s="192"/>
      <c r="M153" s="154" t="s">
        <v>166</v>
      </c>
    </row>
    <row r="154" spans="2:13" ht="60.75">
      <c r="B154" s="188" t="s">
        <v>850</v>
      </c>
      <c r="C154" s="189" t="s">
        <v>514</v>
      </c>
      <c r="D154" s="189"/>
      <c r="E154" s="189" t="s">
        <v>515</v>
      </c>
      <c r="F154" s="189" t="str">
        <f>[1]vk!E146</f>
        <v>746</v>
      </c>
      <c r="G154" s="189" t="str">
        <f>[1]vk!F146</f>
        <v>Komercdarbības atbalsta kontrole Eiropas Savienības projektu ietvaros</v>
      </c>
      <c r="H154" s="190">
        <f>[1]vk!G146</f>
        <v>10301</v>
      </c>
      <c r="I154" s="211">
        <f>([1]vk!L146+[1]fm!L143+[1]lps!K143)/3</f>
        <v>0.97166666666666668</v>
      </c>
      <c r="J154" s="190">
        <f t="shared" si="12"/>
        <v>10009.138333333334</v>
      </c>
      <c r="K154" s="190">
        <f t="shared" si="13"/>
        <v>-291.86166666666577</v>
      </c>
      <c r="L154" s="192"/>
      <c r="M154" s="154" t="s">
        <v>166</v>
      </c>
    </row>
    <row r="155" spans="2:13" ht="60.75">
      <c r="B155" s="188" t="s">
        <v>850</v>
      </c>
      <c r="C155" s="189" t="s">
        <v>514</v>
      </c>
      <c r="D155" s="189"/>
      <c r="E155" s="189" t="s">
        <v>515</v>
      </c>
      <c r="F155" s="189" t="str">
        <f>[1]vk!E147</f>
        <v>747</v>
      </c>
      <c r="G155" s="189" t="str">
        <f>[1]vk!F147</f>
        <v>Eiropas Savienības fondu projektu finanšu vadības koordinācija vides nozarē</v>
      </c>
      <c r="H155" s="190">
        <f>[1]vk!G147</f>
        <v>144221</v>
      </c>
      <c r="I155" s="211">
        <f>([1]vk!L147+[1]fm!L144+[1]lps!K144)/3</f>
        <v>0.94833333333333336</v>
      </c>
      <c r="J155" s="190">
        <f t="shared" si="12"/>
        <v>136769.58166666667</v>
      </c>
      <c r="K155" s="190">
        <f t="shared" si="13"/>
        <v>-7451.4183333333349</v>
      </c>
      <c r="L155" s="192"/>
      <c r="M155" s="154" t="s">
        <v>166</v>
      </c>
    </row>
    <row r="156" spans="2:13" ht="135" customHeight="1">
      <c r="B156" s="188" t="s">
        <v>850</v>
      </c>
      <c r="C156" s="189" t="s">
        <v>514</v>
      </c>
      <c r="D156" s="189"/>
      <c r="E156" s="189" t="s">
        <v>515</v>
      </c>
      <c r="F156" s="189" t="str">
        <f>[1]vk!E148</f>
        <v>748</v>
      </c>
      <c r="G156" s="189" t="str">
        <f>[1]vk!F148</f>
        <v>Eiropas Ekonomikas zonas finanšu instrumenta un Norvēģijas valdības divpusējā finanšu instrumenta līdzfinansēto programmu, grantu shēmu un individuālo projektu finanšu koordinācija</v>
      </c>
      <c r="H156" s="190">
        <f>[1]vk!G148</f>
        <v>20603</v>
      </c>
      <c r="I156" s="211">
        <f>([1]vk!L148+[1]fm!L145+[1]lps!K145)/3</f>
        <v>0.94833333333333336</v>
      </c>
      <c r="J156" s="190">
        <f t="shared" si="12"/>
        <v>19538.511666666669</v>
      </c>
      <c r="K156" s="190">
        <f t="shared" si="13"/>
        <v>-1064.488333333331</v>
      </c>
      <c r="L156" s="192"/>
      <c r="M156" s="154" t="s">
        <v>166</v>
      </c>
    </row>
    <row r="157" spans="2:13" ht="85.5" customHeight="1">
      <c r="B157" s="188" t="s">
        <v>850</v>
      </c>
      <c r="C157" s="189" t="s">
        <v>514</v>
      </c>
      <c r="D157" s="189"/>
      <c r="E157" s="189" t="s">
        <v>515</v>
      </c>
      <c r="F157" s="189" t="str">
        <f>[1]vk!E149</f>
        <v>749</v>
      </c>
      <c r="G157" s="189" t="str">
        <f>[1]vk!F149</f>
        <v>Ūdenssaimniecības nozares analītiskās informācijas uzturēšana ES fondu un nacionālo investīciju kontekstā</v>
      </c>
      <c r="H157" s="190">
        <f>[1]vk!G149</f>
        <v>41206</v>
      </c>
      <c r="I157" s="211">
        <f>([1]vk!L149+[1]fm!L146+[1]lps!K146)/3</f>
        <v>0.90833333333333333</v>
      </c>
      <c r="J157" s="190">
        <f t="shared" si="12"/>
        <v>37428.783333333333</v>
      </c>
      <c r="K157" s="190">
        <f t="shared" si="13"/>
        <v>-3777.2166666666672</v>
      </c>
      <c r="L157" s="192"/>
      <c r="M157" s="154" t="s">
        <v>166</v>
      </c>
    </row>
    <row r="158" spans="2:13" ht="47.25">
      <c r="B158" s="188" t="s">
        <v>850</v>
      </c>
      <c r="C158" s="189" t="s">
        <v>514</v>
      </c>
      <c r="D158" s="189"/>
      <c r="E158" s="189" t="s">
        <v>515</v>
      </c>
      <c r="F158" s="189">
        <f>[1]vk!E150</f>
        <v>750</v>
      </c>
      <c r="G158" s="189" t="str">
        <f>[1]vk!F150</f>
        <v>Iemaksu starptautiskajās organizācijās vides jomā koordinācija</v>
      </c>
      <c r="H158" s="190">
        <f>[1]vk!G150</f>
        <v>17330</v>
      </c>
      <c r="I158" s="211">
        <f>([1]vk!L150+[1]fm!L147+[1]lps!K147)/3</f>
        <v>0.90166666666666673</v>
      </c>
      <c r="J158" s="190">
        <f t="shared" si="12"/>
        <v>15625.883333333335</v>
      </c>
      <c r="K158" s="190">
        <f t="shared" si="13"/>
        <v>-1704.116666666665</v>
      </c>
      <c r="L158" s="192"/>
      <c r="M158" s="154" t="s">
        <v>167</v>
      </c>
    </row>
    <row r="159" spans="2:13" ht="47.25">
      <c r="B159" s="188" t="s">
        <v>850</v>
      </c>
      <c r="C159" s="189" t="s">
        <v>514</v>
      </c>
      <c r="D159" s="189"/>
      <c r="E159" s="189" t="s">
        <v>515</v>
      </c>
      <c r="F159" s="189">
        <v>772</v>
      </c>
      <c r="G159" s="189" t="s">
        <v>825</v>
      </c>
      <c r="H159" s="190">
        <v>0</v>
      </c>
      <c r="I159" s="211">
        <v>1</v>
      </c>
      <c r="J159" s="190">
        <f>SUM(H159*I159)</f>
        <v>0</v>
      </c>
      <c r="K159" s="190">
        <f t="shared" si="13"/>
        <v>0</v>
      </c>
      <c r="L159" s="192"/>
      <c r="M159" s="154"/>
    </row>
    <row r="160" spans="2:13" ht="47.25">
      <c r="B160" s="188" t="s">
        <v>850</v>
      </c>
      <c r="C160" s="188" t="str">
        <f>[1]vk!C151</f>
        <v>Vides ministrija</v>
      </c>
      <c r="D160" s="188"/>
      <c r="E160" s="188" t="s">
        <v>515</v>
      </c>
      <c r="F160" s="188"/>
      <c r="G160" s="188"/>
      <c r="H160" s="194">
        <f>SUM(H127:H158)</f>
        <v>2113937</v>
      </c>
      <c r="I160" s="212"/>
      <c r="J160" s="194">
        <f>SUM(J127:J158)</f>
        <v>1949964.2433333339</v>
      </c>
      <c r="K160" s="194">
        <f t="shared" si="13"/>
        <v>-163972.75666666613</v>
      </c>
      <c r="L160" s="196">
        <f>SUM(1-(J160/H160))</f>
        <v>7.7567475599635283E-2</v>
      </c>
      <c r="M160" s="173"/>
    </row>
    <row r="161" spans="2:13" ht="63">
      <c r="B161" s="188" t="s">
        <v>850</v>
      </c>
      <c r="C161" s="189" t="s">
        <v>516</v>
      </c>
      <c r="D161" s="189"/>
      <c r="E161" s="189" t="s">
        <v>517</v>
      </c>
      <c r="F161" s="189" t="str">
        <f>[1]vk!E152</f>
        <v>1153</v>
      </c>
      <c r="G161" s="189" t="str">
        <f>[1]vk!F152</f>
        <v>Valsts nozīmes kultūras infrastruktūras (LNB) projektu ieviešanas organizēšana un vadība</v>
      </c>
      <c r="H161" s="190">
        <f>[1]vk!G152</f>
        <v>92157</v>
      </c>
      <c r="I161" s="211">
        <f>([1]vk!L152+[1]fm!L149+[1]lps!K149)/3</f>
        <v>0.8833333333333333</v>
      </c>
      <c r="J161" s="190">
        <f>SUM(H161*I161)</f>
        <v>81405.349999999991</v>
      </c>
      <c r="K161" s="190">
        <f t="shared" si="13"/>
        <v>-10751.650000000009</v>
      </c>
      <c r="L161" s="192"/>
      <c r="M161" s="154" t="s">
        <v>268</v>
      </c>
    </row>
    <row r="162" spans="2:13" ht="47.25">
      <c r="B162" s="188" t="s">
        <v>850</v>
      </c>
      <c r="C162" s="189" t="s">
        <v>516</v>
      </c>
      <c r="D162" s="189"/>
      <c r="E162" s="189" t="s">
        <v>517</v>
      </c>
      <c r="F162" s="189" t="str">
        <f>[1]vk!E153</f>
        <v>301</v>
      </c>
      <c r="G162" s="189" t="str">
        <f>[1]vk!F153</f>
        <v>Vispārējās atbalsta funkcijas, lai nodrošinātu KM ikdienas darbu izpildi</v>
      </c>
      <c r="H162" s="190">
        <f>[1]vk!G153</f>
        <v>478784</v>
      </c>
      <c r="I162" s="211">
        <f>([1]vk!L153+[1]fm!L150+[1]lps!K150)/3</f>
        <v>0.90833333333333333</v>
      </c>
      <c r="J162" s="190">
        <f t="shared" ref="J162:J173" si="14">SUM(H162*I162)</f>
        <v>434895.46666666667</v>
      </c>
      <c r="K162" s="190">
        <f t="shared" si="13"/>
        <v>-43888.533333333326</v>
      </c>
      <c r="L162" s="192"/>
      <c r="M162" s="154" t="s">
        <v>69</v>
      </c>
    </row>
    <row r="163" spans="2:13" ht="52.5" customHeight="1">
      <c r="B163" s="188" t="s">
        <v>850</v>
      </c>
      <c r="C163" s="189" t="s">
        <v>516</v>
      </c>
      <c r="D163" s="189"/>
      <c r="E163" s="189" t="s">
        <v>517</v>
      </c>
      <c r="F163" s="189" t="str">
        <f>[1]vk!E154</f>
        <v>302</v>
      </c>
      <c r="G163" s="189" t="str">
        <f>[1]vk!F154</f>
        <v>Politikas plānošana, tās izstrāde, koordinācija kultūras, kultūrizglītības, autortiesību nozarēs un starpnozarēs</v>
      </c>
      <c r="H163" s="190">
        <f>[1]vk!G154</f>
        <v>169534</v>
      </c>
      <c r="I163" s="211">
        <f>([1]vk!L154+[1]fm!L151+[1]lps!K151)/3</f>
        <v>0.94</v>
      </c>
      <c r="J163" s="190">
        <f t="shared" si="14"/>
        <v>159361.96</v>
      </c>
      <c r="K163" s="190">
        <f t="shared" si="13"/>
        <v>-10172.040000000008</v>
      </c>
      <c r="L163" s="192"/>
      <c r="M163" s="154" t="s">
        <v>70</v>
      </c>
    </row>
    <row r="164" spans="2:13" ht="63">
      <c r="B164" s="188" t="s">
        <v>850</v>
      </c>
      <c r="C164" s="189" t="s">
        <v>516</v>
      </c>
      <c r="D164" s="189"/>
      <c r="E164" s="189" t="s">
        <v>517</v>
      </c>
      <c r="F164" s="189" t="str">
        <f>[1]vk!E155</f>
        <v>303</v>
      </c>
      <c r="G164" s="189" t="str">
        <f>[1]vk!F155</f>
        <v>Politikas veidošanai un analīzei nepieciešamās informācijas sistēmas veidošana, datu uzkrāšana un aktualizācija</v>
      </c>
      <c r="H164" s="190">
        <f>[1]vk!G155</f>
        <v>16794</v>
      </c>
      <c r="I164" s="211">
        <f>([1]vk!L155+[1]fm!L152+[1]lps!K152)/3</f>
        <v>0.91333333333333344</v>
      </c>
      <c r="J164" s="190">
        <f t="shared" si="14"/>
        <v>15338.520000000002</v>
      </c>
      <c r="K164" s="190">
        <f t="shared" si="13"/>
        <v>-1455.4799999999977</v>
      </c>
      <c r="L164" s="192"/>
      <c r="M164" s="154" t="s">
        <v>269</v>
      </c>
    </row>
    <row r="165" spans="2:13" ht="87" customHeight="1">
      <c r="B165" s="188" t="s">
        <v>850</v>
      </c>
      <c r="C165" s="189" t="s">
        <v>516</v>
      </c>
      <c r="D165" s="189"/>
      <c r="E165" s="189" t="s">
        <v>517</v>
      </c>
      <c r="F165" s="189" t="str">
        <f>[1]vk!E156</f>
        <v>304</v>
      </c>
      <c r="G165" s="189" t="str">
        <f>[1]vk!F156</f>
        <v>ES politikas plānošana un nacionālo interešu pārstāvība kultūras, autortiesību un audiovizuālās politikas jomās</v>
      </c>
      <c r="H165" s="190">
        <f>[1]vk!G156</f>
        <v>82936</v>
      </c>
      <c r="I165" s="211">
        <f>([1]vk!L156+[1]fm!L153+[1]lps!K153)/3</f>
        <v>0.94499999999999995</v>
      </c>
      <c r="J165" s="190">
        <f t="shared" si="14"/>
        <v>78374.51999999999</v>
      </c>
      <c r="K165" s="190">
        <f t="shared" si="13"/>
        <v>-4561.4800000000105</v>
      </c>
      <c r="L165" s="192"/>
      <c r="M165" s="154" t="s">
        <v>270</v>
      </c>
    </row>
    <row r="166" spans="2:13" ht="78.75">
      <c r="B166" s="188" t="s">
        <v>850</v>
      </c>
      <c r="C166" s="189" t="s">
        <v>516</v>
      </c>
      <c r="D166" s="189"/>
      <c r="E166" s="189" t="s">
        <v>517</v>
      </c>
      <c r="F166" s="189" t="str">
        <f>[1]vk!E157</f>
        <v>305</v>
      </c>
      <c r="G166" s="189" t="str">
        <f>[1]vk!F157</f>
        <v>Politikas ieviešanas organizēšana un koordinēšana kultūras, kultūrizglītības un autortiesību nozarēs un starpnozarēs</v>
      </c>
      <c r="H166" s="190">
        <f>[1]vk!G157</f>
        <v>289254</v>
      </c>
      <c r="I166" s="211">
        <f>([1]vk!L157+[1]fm!L154+[1]lps!K154)/3</f>
        <v>0.94</v>
      </c>
      <c r="J166" s="190">
        <f t="shared" si="14"/>
        <v>271898.76</v>
      </c>
      <c r="K166" s="190">
        <f t="shared" si="13"/>
        <v>-17355.239999999991</v>
      </c>
      <c r="L166" s="192"/>
      <c r="M166" s="154" t="s">
        <v>71</v>
      </c>
    </row>
    <row r="167" spans="2:13" ht="47.25">
      <c r="B167" s="188" t="s">
        <v>850</v>
      </c>
      <c r="C167" s="189" t="s">
        <v>516</v>
      </c>
      <c r="D167" s="189"/>
      <c r="E167" s="189" t="s">
        <v>517</v>
      </c>
      <c r="F167" s="189" t="str">
        <f>[1]vk!E158</f>
        <v>306</v>
      </c>
      <c r="G167" s="189" t="str">
        <f>[1]vk!F158</f>
        <v>Budžeta plānošana un vadība</v>
      </c>
      <c r="H167" s="190">
        <f>[1]vk!G158</f>
        <v>90530</v>
      </c>
      <c r="I167" s="211">
        <f>([1]vk!L158+[1]fm!L155+[1]lps!K155)/3</f>
        <v>0.90833333333333333</v>
      </c>
      <c r="J167" s="190">
        <f t="shared" si="14"/>
        <v>82231.416666666672</v>
      </c>
      <c r="K167" s="190">
        <f t="shared" si="13"/>
        <v>-8298.5833333333285</v>
      </c>
      <c r="L167" s="192"/>
      <c r="M167" s="154" t="s">
        <v>271</v>
      </c>
    </row>
    <row r="168" spans="2:13" ht="60.75">
      <c r="B168" s="188" t="s">
        <v>850</v>
      </c>
      <c r="C168" s="189" t="s">
        <v>516</v>
      </c>
      <c r="D168" s="189"/>
      <c r="E168" s="189" t="s">
        <v>517</v>
      </c>
      <c r="F168" s="189" t="str">
        <f>[1]vk!E159</f>
        <v>307</v>
      </c>
      <c r="G168" s="189" t="str">
        <f>[1]vk!F159</f>
        <v>ES struktūrfondu vadība atbilstoši Struktūrfondu plānošanas dokumentiem</v>
      </c>
      <c r="H168" s="190">
        <f>[1]vk!G159</f>
        <v>119322</v>
      </c>
      <c r="I168" s="211">
        <f>([1]vk!L159+[1]fm!L156+[1]lps!K156)/3</f>
        <v>0.93500000000000005</v>
      </c>
      <c r="J168" s="190">
        <f t="shared" si="14"/>
        <v>111566.07</v>
      </c>
      <c r="K168" s="190">
        <f t="shared" si="13"/>
        <v>-7755.929999999993</v>
      </c>
      <c r="L168" s="192"/>
      <c r="M168" s="154" t="s">
        <v>272</v>
      </c>
    </row>
    <row r="169" spans="2:13" ht="85.5" customHeight="1">
      <c r="B169" s="188" t="s">
        <v>850</v>
      </c>
      <c r="C169" s="189" t="s">
        <v>516</v>
      </c>
      <c r="D169" s="189"/>
      <c r="E169" s="189" t="s">
        <v>517</v>
      </c>
      <c r="F169" s="189" t="str">
        <f>[1]vk!E160</f>
        <v>308</v>
      </c>
      <c r="G169" s="189" t="str">
        <f>[1]vk!F160</f>
        <v>EEZ finanšu instrumenta un Norvēģijas valdības divpusējā finanšu instrumenta plānošana un ieviešana kultūras nozarē</v>
      </c>
      <c r="H169" s="190">
        <f>[1]vk!G160</f>
        <v>5150</v>
      </c>
      <c r="I169" s="211">
        <f>([1]vk!L160+[1]fm!L157+[1]lps!K157)/3</f>
        <v>0.93500000000000005</v>
      </c>
      <c r="J169" s="190">
        <f t="shared" si="14"/>
        <v>4815.25</v>
      </c>
      <c r="K169" s="190">
        <f t="shared" si="13"/>
        <v>-334.75</v>
      </c>
      <c r="L169" s="192"/>
      <c r="M169" s="154" t="s">
        <v>273</v>
      </c>
    </row>
    <row r="170" spans="2:13" ht="81">
      <c r="B170" s="188" t="s">
        <v>850</v>
      </c>
      <c r="C170" s="189" t="s">
        <v>516</v>
      </c>
      <c r="D170" s="189"/>
      <c r="E170" s="189" t="s">
        <v>517</v>
      </c>
      <c r="F170" s="189" t="str">
        <f>[1]vk!E161</f>
        <v>309</v>
      </c>
      <c r="G170" s="189" t="str">
        <f>[1]vk!F161</f>
        <v>ES programmu kultūras jomā un citu ārvalstu finanšu instrumentu plānošana un ieviešana kultūras nozarē</v>
      </c>
      <c r="H170" s="190">
        <f>[1]vk!G161</f>
        <v>32891</v>
      </c>
      <c r="I170" s="211">
        <f>([1]vk!L161+[1]fm!L158+[1]lps!K158)/3</f>
        <v>0.93500000000000005</v>
      </c>
      <c r="J170" s="190">
        <f t="shared" si="14"/>
        <v>30753.085000000003</v>
      </c>
      <c r="K170" s="190">
        <f t="shared" si="13"/>
        <v>-2137.9149999999972</v>
      </c>
      <c r="L170" s="192"/>
      <c r="M170" s="154" t="s">
        <v>72</v>
      </c>
    </row>
    <row r="171" spans="2:13" ht="81">
      <c r="B171" s="188" t="s">
        <v>850</v>
      </c>
      <c r="C171" s="189" t="s">
        <v>516</v>
      </c>
      <c r="D171" s="189"/>
      <c r="E171" s="189" t="s">
        <v>517</v>
      </c>
      <c r="F171" s="189" t="str">
        <f>[1]vk!E162</f>
        <v>310</v>
      </c>
      <c r="G171" s="189" t="str">
        <f>[1]vk!F162</f>
        <v>Izdienas pensiju un pabalstu administrēšana kultūras darbiniekiem</v>
      </c>
      <c r="H171" s="190">
        <f>[1]vk!G162</f>
        <v>1343</v>
      </c>
      <c r="I171" s="211">
        <f>([1]vk!L162+[1]fm!L159+[1]lps!K159)/3</f>
        <v>0.33333333333333331</v>
      </c>
      <c r="J171" s="190">
        <f t="shared" si="14"/>
        <v>447.66666666666663</v>
      </c>
      <c r="K171" s="190">
        <f t="shared" si="13"/>
        <v>-895.33333333333337</v>
      </c>
      <c r="L171" s="192"/>
      <c r="M171" s="154" t="s">
        <v>274</v>
      </c>
    </row>
    <row r="172" spans="2:13" ht="47.25">
      <c r="B172" s="188" t="s">
        <v>850</v>
      </c>
      <c r="C172" s="189" t="s">
        <v>516</v>
      </c>
      <c r="D172" s="189"/>
      <c r="E172" s="189" t="s">
        <v>517</v>
      </c>
      <c r="F172" s="189" t="str">
        <f>[1]vk!E163</f>
        <v>311</v>
      </c>
      <c r="G172" s="189" t="str">
        <f>[1]vk!F163</f>
        <v>Starptautiskās sadarbības plānošana, koordinācija un īstenošanas organizēšana</v>
      </c>
      <c r="H172" s="190">
        <f>[1]vk!G163</f>
        <v>31609</v>
      </c>
      <c r="I172" s="211">
        <f>([1]vk!L163+[1]fm!L160+[1]lps!K160)/3</f>
        <v>0.91166666666666663</v>
      </c>
      <c r="J172" s="190">
        <f t="shared" si="14"/>
        <v>28816.871666666666</v>
      </c>
      <c r="K172" s="190">
        <f t="shared" si="13"/>
        <v>-2792.128333333334</v>
      </c>
      <c r="L172" s="192"/>
      <c r="M172" s="154" t="s">
        <v>275</v>
      </c>
    </row>
    <row r="173" spans="2:13" ht="60.75">
      <c r="B173" s="188" t="s">
        <v>850</v>
      </c>
      <c r="C173" s="189" t="s">
        <v>516</v>
      </c>
      <c r="D173" s="189"/>
      <c r="E173" s="189" t="s">
        <v>517</v>
      </c>
      <c r="F173" s="189" t="str">
        <f>[1]vk!E164</f>
        <v>314</v>
      </c>
      <c r="G173" s="189" t="str">
        <f>[1]vk!F164</f>
        <v>Valsts kultūrpolitikas īstenošanas koordinēšana reģionos</v>
      </c>
      <c r="H173" s="190">
        <f>[1]vk!G164</f>
        <v>22546</v>
      </c>
      <c r="I173" s="211">
        <f>([1]vk!L164+[1]fm!L161+[1]lps!K161)/3</f>
        <v>0.93166666666666664</v>
      </c>
      <c r="J173" s="190">
        <f t="shared" si="14"/>
        <v>21005.356666666667</v>
      </c>
      <c r="K173" s="190">
        <f t="shared" si="13"/>
        <v>-1540.6433333333334</v>
      </c>
      <c r="L173" s="192"/>
      <c r="M173" s="154" t="s">
        <v>276</v>
      </c>
    </row>
    <row r="174" spans="2:13" ht="47.25">
      <c r="B174" s="188" t="s">
        <v>850</v>
      </c>
      <c r="C174" s="188" t="str">
        <f>[1]vk!C165</f>
        <v>Kultūras ministrija</v>
      </c>
      <c r="D174" s="188"/>
      <c r="E174" s="188" t="str">
        <f>[1]vk!D165</f>
        <v>Kultūrpārvaldība</v>
      </c>
      <c r="F174" s="188"/>
      <c r="G174" s="188"/>
      <c r="H174" s="194">
        <f>SUM(H161:H173)</f>
        <v>1432850</v>
      </c>
      <c r="I174" s="212"/>
      <c r="J174" s="194">
        <f>SUM(J161:J173)</f>
        <v>1320910.2933333335</v>
      </c>
      <c r="K174" s="194">
        <f t="shared" si="13"/>
        <v>-111939.70666666655</v>
      </c>
      <c r="L174" s="196">
        <f>SUM(1-(J174/H174))</f>
        <v>7.8123813844203194E-2</v>
      </c>
      <c r="M174" s="154" t="s">
        <v>73</v>
      </c>
    </row>
    <row r="175" spans="2:13" ht="47.25">
      <c r="B175" s="188" t="s">
        <v>850</v>
      </c>
      <c r="C175" s="189" t="s">
        <v>518</v>
      </c>
      <c r="D175" s="189"/>
      <c r="E175" s="189" t="s">
        <v>519</v>
      </c>
      <c r="F175" s="189" t="str">
        <f>[1]vk!E166</f>
        <v>608</v>
      </c>
      <c r="G175" s="189" t="str">
        <f>[1]vk!F166</f>
        <v>Izstrādāt veselības nozares politiku</v>
      </c>
      <c r="H175" s="190">
        <f>[1]vk!G166</f>
        <v>677185</v>
      </c>
      <c r="I175" s="211">
        <f>([1]vk!L166+[1]fm!L163+[1]lps!K163)/3</f>
        <v>0.95500000000000007</v>
      </c>
      <c r="J175" s="190">
        <f>SUM(H175*I175)</f>
        <v>646711.67500000005</v>
      </c>
      <c r="K175" s="190">
        <f t="shared" si="13"/>
        <v>-30473.324999999953</v>
      </c>
      <c r="L175" s="192"/>
      <c r="M175" s="173"/>
    </row>
    <row r="176" spans="2:13" ht="47.25">
      <c r="B176" s="188" t="s">
        <v>850</v>
      </c>
      <c r="C176" s="189" t="s">
        <v>518</v>
      </c>
      <c r="D176" s="189"/>
      <c r="E176" s="189" t="s">
        <v>519</v>
      </c>
      <c r="F176" s="189" t="str">
        <f>[1]vk!E167</f>
        <v>609</v>
      </c>
      <c r="G176" s="189" t="str">
        <f>[1]vk!F167</f>
        <v>Organizēt, koordinēt un veikt veselības nozares politikas īstenošanu</v>
      </c>
      <c r="H176" s="190">
        <f>[1]vk!G167</f>
        <v>457556</v>
      </c>
      <c r="I176" s="211">
        <f>([1]vk!L167+[1]fm!L164+[1]lps!K164)/3</f>
        <v>0.94166666666666676</v>
      </c>
      <c r="J176" s="190">
        <f>SUM(H176*I176)</f>
        <v>430865.2333333334</v>
      </c>
      <c r="K176" s="190">
        <f t="shared" si="13"/>
        <v>-26690.766666666605</v>
      </c>
      <c r="L176" s="192"/>
      <c r="M176" s="173"/>
    </row>
    <row r="177" spans="2:13" ht="47.25">
      <c r="B177" s="188" t="s">
        <v>850</v>
      </c>
      <c r="C177" s="189" t="s">
        <v>518</v>
      </c>
      <c r="D177" s="189"/>
      <c r="E177" s="189" t="s">
        <v>519</v>
      </c>
      <c r="F177" s="189" t="str">
        <f>[1]vk!E168</f>
        <v>612</v>
      </c>
      <c r="G177" s="189" t="str">
        <f>[1]vk!F168</f>
        <v>Veikt veselības nozares vadības atbalsta funkcijas</v>
      </c>
      <c r="H177" s="190">
        <f>[1]vk!G168</f>
        <v>420953</v>
      </c>
      <c r="I177" s="211">
        <f>([1]vk!L168+[1]fm!L165+[1]lps!K165)/3</f>
        <v>0.89333333333333342</v>
      </c>
      <c r="J177" s="190">
        <f>SUM(H177*I177)</f>
        <v>376051.34666666668</v>
      </c>
      <c r="K177" s="190">
        <f t="shared" si="13"/>
        <v>-44901.653333333321</v>
      </c>
      <c r="L177" s="192"/>
      <c r="M177" s="173"/>
    </row>
    <row r="178" spans="2:13" ht="47.25">
      <c r="B178" s="188" t="s">
        <v>850</v>
      </c>
      <c r="C178" s="188" t="str">
        <f>[1]vk!C169</f>
        <v>Veselības ministrija</v>
      </c>
      <c r="D178" s="188"/>
      <c r="E178" s="188" t="str">
        <f>[1]vk!D169</f>
        <v>Veselības aprūpes centrālā vadība</v>
      </c>
      <c r="F178" s="188"/>
      <c r="G178" s="188"/>
      <c r="H178" s="194">
        <f>SUM(H175:H177)</f>
        <v>1555694</v>
      </c>
      <c r="I178" s="212"/>
      <c r="J178" s="194">
        <f>SUM(J175:J177)</f>
        <v>1453628.2550000001</v>
      </c>
      <c r="K178" s="194">
        <f t="shared" si="13"/>
        <v>-102065.74499999988</v>
      </c>
      <c r="L178" s="196">
        <f>SUM(1-(J178/H178))</f>
        <v>6.5607854115269371E-2</v>
      </c>
      <c r="M178" s="173"/>
    </row>
    <row r="179" spans="2:13" ht="216.75" customHeight="1">
      <c r="B179" s="188" t="s">
        <v>850</v>
      </c>
      <c r="C179" s="189" t="s">
        <v>817</v>
      </c>
      <c r="D179" s="189"/>
      <c r="E179" s="189" t="s">
        <v>521</v>
      </c>
      <c r="F179" s="189" t="str">
        <f>[1]vk!E170</f>
        <v>463</v>
      </c>
      <c r="G179" s="189" t="str">
        <f>[1]vk!F170</f>
        <v>Valsts attīstības plānošanas procesa koordinācija, t.sk.: 1)Valsts ilgtermiņa/ilgtspējīgas attīstības plānošana, ieviešana un uzraudzība; 2) Nacionālā attīstības plāna izstrāde, aktualizācija un ieviešanas uzraudzība</v>
      </c>
      <c r="H179" s="190">
        <f>[1]vk!G170</f>
        <v>281993</v>
      </c>
      <c r="I179" s="211">
        <v>0.5</v>
      </c>
      <c r="J179" s="190">
        <f>SUM(H179*I179)</f>
        <v>140996.5</v>
      </c>
      <c r="K179" s="190">
        <f t="shared" si="13"/>
        <v>-140996.5</v>
      </c>
      <c r="L179" s="192"/>
      <c r="M179" s="154" t="s">
        <v>74</v>
      </c>
    </row>
    <row r="180" spans="2:13" ht="182.25">
      <c r="B180" s="188" t="s">
        <v>850</v>
      </c>
      <c r="C180" s="189" t="s">
        <v>817</v>
      </c>
      <c r="D180" s="189"/>
      <c r="E180" s="189" t="s">
        <v>521</v>
      </c>
      <c r="F180" s="189" t="str">
        <f>[1]vk!E171</f>
        <v>464</v>
      </c>
      <c r="G180" s="189" t="str">
        <f>[1]vk!F171</f>
        <v>Reģionālās attīstības plānošana un telpiskā plānošana un plānošanas reģionu darbības pārraudzība, t.sk.: 1) Reģionālās politikas izstrāde, ieviešanas koordinācija un uzraudzība; - vidēja termiņa teritorijas attīstības plānošanas procesa metodiskā vadība</v>
      </c>
      <c r="H180" s="190">
        <f>[1]vk!G171</f>
        <v>558694</v>
      </c>
      <c r="I180" s="211">
        <v>0.5</v>
      </c>
      <c r="J180" s="190">
        <f t="shared" ref="J180:J185" si="15">SUM(H180*I180)</f>
        <v>279347</v>
      </c>
      <c r="K180" s="190">
        <f t="shared" si="13"/>
        <v>-279347</v>
      </c>
      <c r="L180" s="192"/>
      <c r="M180" s="154" t="s">
        <v>75</v>
      </c>
    </row>
    <row r="181" spans="2:13" ht="240.75" customHeight="1">
      <c r="B181" s="188" t="s">
        <v>850</v>
      </c>
      <c r="C181" s="189" t="s">
        <v>817</v>
      </c>
      <c r="D181" s="189"/>
      <c r="E181" s="189" t="s">
        <v>521</v>
      </c>
      <c r="F181" s="189" t="str">
        <f>[1]vk!E172</f>
        <v>465</v>
      </c>
      <c r="G181" s="189" t="str">
        <f>[1]vk!F172</f>
        <v>Pašvaldību sistēmas attīstība, lai 1) veicinātu rīcībspējīgu pašvaldību attīstību, kvalitatīvu pakalpojumu pieejamību visā Latvijā pēc vienas pieturas aģentūras principa ieviešanas; 2) nodrošinātu pašvaldību finansiālo kapacitāti (priekšlikumi nodokļu si</v>
      </c>
      <c r="H181" s="190">
        <f>[1]vk!G172</f>
        <v>372519</v>
      </c>
      <c r="I181" s="211">
        <v>0.5</v>
      </c>
      <c r="J181" s="190">
        <f t="shared" si="15"/>
        <v>186259.5</v>
      </c>
      <c r="K181" s="190">
        <f t="shared" si="13"/>
        <v>-186259.5</v>
      </c>
      <c r="L181" s="192"/>
      <c r="M181" s="154" t="s">
        <v>76</v>
      </c>
    </row>
    <row r="182" spans="2:13" ht="110.25">
      <c r="B182" s="188" t="s">
        <v>850</v>
      </c>
      <c r="C182" s="189" t="s">
        <v>817</v>
      </c>
      <c r="D182" s="189"/>
      <c r="E182" s="189" t="s">
        <v>521</v>
      </c>
      <c r="F182" s="189" t="str">
        <f>[1]vk!E173</f>
        <v>466</v>
      </c>
      <c r="G182" s="189" t="str">
        <f>[1]vk!F173</f>
        <v>ES fondu un citu ārvalstu atbalsta instrumentu ieviešana, kontrole, atbalsts un uzraudzība t.sk. e-lietas (ES fondu un citu ES instrumentu plānošana, plānošanas uzraudzība un attīstības instrumenti)</v>
      </c>
      <c r="H182" s="190">
        <f>[1]vk!G173</f>
        <v>261740</v>
      </c>
      <c r="I182" s="211">
        <v>0.95</v>
      </c>
      <c r="J182" s="190">
        <f t="shared" si="15"/>
        <v>248653</v>
      </c>
      <c r="K182" s="190">
        <f t="shared" si="13"/>
        <v>-13087</v>
      </c>
      <c r="L182" s="192"/>
      <c r="M182" s="154" t="s">
        <v>203</v>
      </c>
    </row>
    <row r="183" spans="2:13" ht="101.25">
      <c r="B183" s="188" t="s">
        <v>850</v>
      </c>
      <c r="C183" s="189" t="s">
        <v>817</v>
      </c>
      <c r="D183" s="189"/>
      <c r="E183" s="189" t="s">
        <v>521</v>
      </c>
      <c r="F183" s="189" t="str">
        <f>[1]vk!E174</f>
        <v>467</v>
      </c>
      <c r="G183" s="189" t="str">
        <f>[1]vk!F174</f>
        <v>Zemes politika un pārvaldība, t.sk. politikas plānošana un normatīvās bāzes izstrāde</v>
      </c>
      <c r="H183" s="190">
        <f>[1]vk!G174</f>
        <v>97611</v>
      </c>
      <c r="I183" s="211">
        <f>([1]vk!L174+[1]fm!L171+[1]lps!K171)/3</f>
        <v>0.77833333333333332</v>
      </c>
      <c r="J183" s="190">
        <f t="shared" si="15"/>
        <v>75973.895000000004</v>
      </c>
      <c r="K183" s="190">
        <f>SUM(J183-H183)</f>
        <v>-21637.104999999996</v>
      </c>
      <c r="L183" s="192"/>
      <c r="M183" s="154" t="s">
        <v>204</v>
      </c>
    </row>
    <row r="184" spans="2:13" ht="63">
      <c r="B184" s="188" t="s">
        <v>850</v>
      </c>
      <c r="C184" s="189" t="s">
        <v>817</v>
      </c>
      <c r="D184" s="189"/>
      <c r="E184" s="189" t="s">
        <v>521</v>
      </c>
      <c r="F184" s="189" t="str">
        <f>[1]vk!E175</f>
        <v>468</v>
      </c>
      <c r="G184" s="189" t="str">
        <f>[1]vk!F175</f>
        <v>Vispārējās atbalsta funkcijas</v>
      </c>
      <c r="H184" s="190">
        <f>[1]vk!G175</f>
        <v>494871</v>
      </c>
      <c r="I184" s="211">
        <f>([1]vk!L175+[1]fm!L172+[1]lps!K172)/3</f>
        <v>0.91500000000000004</v>
      </c>
      <c r="J184" s="190">
        <f t="shared" si="15"/>
        <v>452806.96500000003</v>
      </c>
      <c r="K184" s="190">
        <f>SUM(J184-H184)</f>
        <v>-42064.034999999974</v>
      </c>
      <c r="L184" s="192"/>
      <c r="M184" s="154" t="s">
        <v>77</v>
      </c>
    </row>
    <row r="185" spans="2:13" ht="63">
      <c r="B185" s="188" t="s">
        <v>850</v>
      </c>
      <c r="C185" s="189" t="s">
        <v>817</v>
      </c>
      <c r="D185" s="189"/>
      <c r="E185" s="189" t="s">
        <v>521</v>
      </c>
      <c r="F185" s="189" t="str">
        <f>[1]vk!E176</f>
        <v>469</v>
      </c>
      <c r="G185" s="189" t="str">
        <f>[1]vk!F176</f>
        <v>Elektroniskās pārvaldes un informācijas sabiedrības politika</v>
      </c>
      <c r="H185" s="190">
        <f>[1]vk!G176</f>
        <v>409091</v>
      </c>
      <c r="I185" s="211">
        <f>([1]vk!L176+[1]fm!L173+[1]lps!K173)/3</f>
        <v>0.94333333333333336</v>
      </c>
      <c r="J185" s="190">
        <f t="shared" si="15"/>
        <v>385909.1766666667</v>
      </c>
      <c r="K185" s="190">
        <f>SUM(J185-H185)</f>
        <v>-23181.823333333305</v>
      </c>
      <c r="L185" s="192"/>
      <c r="M185" s="154" t="s">
        <v>78</v>
      </c>
    </row>
    <row r="186" spans="2:13" ht="63">
      <c r="B186" s="188" t="s">
        <v>850</v>
      </c>
      <c r="C186" s="188" t="str">
        <f>[1]vk!C177</f>
        <v>Reģionālās attīstības un pašvaldību lietu ministrija</v>
      </c>
      <c r="D186" s="188"/>
      <c r="E186" s="188" t="str">
        <f>[1]vk!D177</f>
        <v>Politiku veidošana un vadība</v>
      </c>
      <c r="F186" s="188"/>
      <c r="G186" s="188"/>
      <c r="H186" s="194">
        <f>SUM(H179:H185)</f>
        <v>2476519</v>
      </c>
      <c r="I186" s="212"/>
      <c r="J186" s="194">
        <f>SUM(J179:J185)</f>
        <v>1769946.0366666669</v>
      </c>
      <c r="K186" s="194">
        <f>SUM(J186-H186)</f>
        <v>-706572.96333333314</v>
      </c>
      <c r="L186" s="196">
        <f>SUM(1-(J186/H186))</f>
        <v>0.28530892084144444</v>
      </c>
      <c r="M186" s="138"/>
    </row>
    <row r="187" spans="2:13" ht="63">
      <c r="B187" s="32" t="s">
        <v>850</v>
      </c>
      <c r="C187" s="32"/>
      <c r="D187" s="32"/>
      <c r="E187" s="32"/>
      <c r="F187" s="32"/>
      <c r="G187" s="32"/>
      <c r="H187" s="32">
        <f>SUM(H186,H174,H160,H126,H120,H113,H88,H84,H81,H68,H57,H30,H20,H19,H178)</f>
        <v>44432063</v>
      </c>
      <c r="I187" s="33"/>
      <c r="J187" s="32">
        <f>SUM(J186,J174,J160,J126,J120,J113,J88,J84,J81,J68,J57,J30,J20,J19,J178)</f>
        <v>40780203.730166666</v>
      </c>
      <c r="K187" s="32">
        <f>SUM(J187-H187)</f>
        <v>-3651859.2698333338</v>
      </c>
      <c r="L187" s="34">
        <f>SUM(1-(J187/H187))</f>
        <v>8.2189730191761123E-2</v>
      </c>
      <c r="M187" s="138"/>
    </row>
  </sheetData>
  <autoFilter ref="A2:M187"/>
  <mergeCells count="4">
    <mergeCell ref="M58:M67"/>
    <mergeCell ref="M130:M138"/>
    <mergeCell ref="M139:M141"/>
    <mergeCell ref="M89:M113"/>
  </mergeCells>
  <phoneticPr fontId="10" type="noConversion"/>
  <conditionalFormatting sqref="G76">
    <cfRule type="containsText" dxfId="0" priority="1" operator="containsText" text="Programma - kopā">
      <formula>NOT(ISERROR(SEARCH("Programma - kopā",G76)))</formula>
    </cfRule>
  </conditionalFormatting>
  <pageMargins left="0.70866141732283472" right="0.70866141732283472" top="0.74803149606299213" bottom="0.74803149606299213" header="0.31496062992125984" footer="0.31496062992125984"/>
  <pageSetup paperSize="8" scale="53" fitToHeight="11" orientation="landscape" copies="3" r:id="rId1"/>
</worksheet>
</file>

<file path=xl/worksheets/sheet10.xml><?xml version="1.0" encoding="utf-8"?>
<worksheet xmlns="http://schemas.openxmlformats.org/spreadsheetml/2006/main" xmlns:r="http://schemas.openxmlformats.org/officeDocument/2006/relationships">
  <dimension ref="B2:M283"/>
  <sheetViews>
    <sheetView topLeftCell="A154" zoomScale="70" zoomScaleNormal="70" zoomScaleSheetLayoutView="50" workbookViewId="0">
      <selection activeCell="E164" sqref="E164"/>
    </sheetView>
  </sheetViews>
  <sheetFormatPr defaultRowHeight="12.75"/>
  <cols>
    <col min="1" max="1" width="1.7109375" style="41" customWidth="1"/>
    <col min="2" max="2" width="17.7109375" style="41" customWidth="1"/>
    <col min="3" max="3" width="16.7109375" style="41" customWidth="1"/>
    <col min="4" max="4" width="15.140625" style="41" customWidth="1"/>
    <col min="5" max="5" width="31.85546875" style="41" customWidth="1"/>
    <col min="6" max="6" width="7" style="41" customWidth="1"/>
    <col min="7" max="7" width="37" style="41" customWidth="1"/>
    <col min="8" max="8" width="11.28515625" style="41" bestFit="1" customWidth="1"/>
    <col min="9" max="9" width="13.28515625" style="41" customWidth="1"/>
    <col min="10" max="10" width="14.140625" style="41" customWidth="1"/>
    <col min="11" max="11" width="16" style="41" customWidth="1"/>
    <col min="12" max="12" width="17.28515625" style="41" customWidth="1"/>
    <col min="13" max="13" width="27" style="41" customWidth="1"/>
    <col min="14" max="16384" width="9.140625" style="41"/>
  </cols>
  <sheetData>
    <row r="2" spans="2:13" ht="51">
      <c r="B2" s="37" t="s">
        <v>488</v>
      </c>
      <c r="C2" s="37" t="s">
        <v>491</v>
      </c>
      <c r="D2" s="37" t="str">
        <f>[1]vk!C4</f>
        <v>Budžeta resora nosaukums</v>
      </c>
      <c r="E2" s="37" t="str">
        <f>[1]vk!D4</f>
        <v>Budžeta programmas nosaukums</v>
      </c>
      <c r="F2" s="37" t="str">
        <f>[1]vk!E4</f>
        <v>funkcijas Npk</v>
      </c>
      <c r="G2" s="37" t="str">
        <f>[1]vk!F4</f>
        <v xml:space="preserve">Funkcijas nosaukums </v>
      </c>
      <c r="H2" s="38" t="s">
        <v>474</v>
      </c>
      <c r="I2" s="52" t="s">
        <v>479</v>
      </c>
      <c r="J2" s="38" t="s">
        <v>476</v>
      </c>
      <c r="K2" s="38" t="s">
        <v>478</v>
      </c>
      <c r="L2" s="38" t="s">
        <v>477</v>
      </c>
      <c r="M2" s="268" t="s">
        <v>848</v>
      </c>
    </row>
    <row r="3" spans="2:13" ht="38.25">
      <c r="B3" s="55" t="s">
        <v>485</v>
      </c>
      <c r="C3" s="55" t="s">
        <v>485</v>
      </c>
      <c r="D3" s="55" t="str">
        <f>[1]vk!C756</f>
        <v>Korupcijas novēršanas un apkarošanas birojs</v>
      </c>
      <c r="E3" s="55" t="str">
        <f>[1]vk!D756</f>
        <v>Operatīvās darbības materiāltehniskā nodrošināšana</v>
      </c>
      <c r="F3" s="55" t="str">
        <f>[1]vk!E756</f>
        <v>1181</v>
      </c>
      <c r="G3" s="55" t="str">
        <f>[1]vk!F756</f>
        <v>Operatīvās darbības materiāltehniskā nodrošināšana</v>
      </c>
      <c r="H3" s="56">
        <v>0</v>
      </c>
      <c r="I3" s="55">
        <v>1</v>
      </c>
      <c r="J3" s="56">
        <f>SUM(H3*I3)</f>
        <v>0</v>
      </c>
      <c r="K3" s="56">
        <f t="shared" ref="K3:K34" si="0">SUM(J3-H3)</f>
        <v>0</v>
      </c>
    </row>
    <row r="4" spans="2:13" ht="38.25">
      <c r="B4" s="55" t="s">
        <v>485</v>
      </c>
      <c r="C4" s="55" t="s">
        <v>485</v>
      </c>
      <c r="D4" s="55" t="str">
        <f>[1]vk!C757</f>
        <v>Aizsardzības ministrija</v>
      </c>
      <c r="E4" s="55" t="str">
        <f>[1]vk!D757</f>
        <v>NATO investīciju projekti</v>
      </c>
      <c r="F4" s="55" t="str">
        <f>[1]vk!E757</f>
        <v>41</v>
      </c>
      <c r="G4" s="55" t="str">
        <f>[1]vk!F757</f>
        <v>Starptautiskā sadarbība NATO un ES ietvaros (NATO un ES līdzfinansēto projektu realizācija)</v>
      </c>
      <c r="H4" s="56">
        <v>14504850</v>
      </c>
      <c r="I4" s="55">
        <v>1</v>
      </c>
      <c r="J4" s="56">
        <f t="shared" ref="J4:J34" si="1">SUM(H4*I4)</f>
        <v>14504850</v>
      </c>
      <c r="K4" s="56">
        <f t="shared" si="0"/>
        <v>0</v>
      </c>
    </row>
    <row r="5" spans="2:13" ht="51">
      <c r="B5" s="55" t="s">
        <v>485</v>
      </c>
      <c r="C5" s="5" t="s">
        <v>485</v>
      </c>
      <c r="D5" s="5" t="s">
        <v>498</v>
      </c>
      <c r="E5" s="5" t="str">
        <f>[1]vk!D758</f>
        <v>Latvijas pārstāvju ceļa izdevumu kompensācija dodoties uz Eiropas Savienības Padomes darba grupu sanāksmēm un Padomes sanāksmēm</v>
      </c>
      <c r="F5" s="5" t="str">
        <f>[1]vk!E758</f>
        <v>1145</v>
      </c>
      <c r="G5" s="5" t="str">
        <f>[1]vk!F758</f>
        <v>Latvijas pārstāvju ceļa izdevumu kompensācija, dodoties uz Padomes darba grupu un komiteju, kā arī Ministru padomes un Eiropadomes sanāksmēm.</v>
      </c>
      <c r="H5" s="7">
        <f>[1]vk!G758</f>
        <v>650000</v>
      </c>
      <c r="I5" s="5">
        <v>1</v>
      </c>
      <c r="J5" s="7">
        <f t="shared" si="1"/>
        <v>650000</v>
      </c>
      <c r="K5" s="7">
        <f t="shared" si="0"/>
        <v>0</v>
      </c>
    </row>
    <row r="6" spans="2:13" ht="38.25">
      <c r="B6" s="55" t="s">
        <v>485</v>
      </c>
      <c r="C6" s="5" t="s">
        <v>485</v>
      </c>
      <c r="D6" s="5" t="s">
        <v>498</v>
      </c>
      <c r="E6" s="5" t="str">
        <f>[1]vk!D759</f>
        <v>Latvijas valdības un Eiropas Komisijas Vadības partnerība par Eiropas Savienības komunikāciju darbībām</v>
      </c>
      <c r="F6" s="5" t="str">
        <f>[1]vk!E759</f>
        <v>1146</v>
      </c>
      <c r="G6" s="5" t="str">
        <f>[1]vk!F759</f>
        <v>Latvijas valdības vadības partnerība ar Eiropas Komisiju par komunikācijas aktivitātēm ES jautājumos.</v>
      </c>
      <c r="H6" s="7">
        <f>[1]vk!G759</f>
        <v>140560</v>
      </c>
      <c r="I6" s="5">
        <v>1</v>
      </c>
      <c r="J6" s="7">
        <f t="shared" si="1"/>
        <v>140560</v>
      </c>
      <c r="K6" s="7">
        <f t="shared" si="0"/>
        <v>0</v>
      </c>
    </row>
    <row r="7" spans="2:13" ht="38.25">
      <c r="B7" s="55" t="s">
        <v>485</v>
      </c>
      <c r="C7" s="5" t="s">
        <v>485</v>
      </c>
      <c r="D7" s="5" t="s">
        <v>498</v>
      </c>
      <c r="E7" s="5" t="str">
        <f>[1]vk!D760</f>
        <v>Eiropas Ekonomikas zonas finanšu instrumenta un Norvēģijas valdības divpusējā finanšu instrumenta projekts</v>
      </c>
      <c r="F7" s="5" t="str">
        <f>[1]vk!E760</f>
        <v>1147</v>
      </c>
      <c r="G7" s="5" t="str">
        <f>[1]vk!F760</f>
        <v>Latvijas Republikas diplomātisko un konsulāro pārstāvniecību vīzu nodaļu informācijas tehnoloģiju stiprināšana, uzlabojot SIS II ieviešanu.</v>
      </c>
      <c r="H7" s="7">
        <v>0</v>
      </c>
      <c r="I7" s="5">
        <v>1</v>
      </c>
      <c r="J7" s="7">
        <f t="shared" si="1"/>
        <v>0</v>
      </c>
      <c r="K7" s="7">
        <f t="shared" si="0"/>
        <v>0</v>
      </c>
    </row>
    <row r="8" spans="2:13" ht="25.5">
      <c r="B8" s="55" t="s">
        <v>485</v>
      </c>
      <c r="C8" s="55"/>
      <c r="D8" s="55" t="s">
        <v>498</v>
      </c>
      <c r="E8" s="55"/>
      <c r="F8" s="55"/>
      <c r="G8" s="55"/>
      <c r="H8" s="56">
        <f>SUM(H5:H7)</f>
        <v>790560</v>
      </c>
      <c r="I8" s="55"/>
      <c r="J8" s="56">
        <f>SUM(J5:J7)</f>
        <v>790560</v>
      </c>
      <c r="K8" s="56">
        <f t="shared" si="0"/>
        <v>0</v>
      </c>
    </row>
    <row r="9" spans="2:13" ht="38.25">
      <c r="B9" s="55" t="s">
        <v>485</v>
      </c>
      <c r="C9" s="5" t="s">
        <v>485</v>
      </c>
      <c r="D9" s="5" t="s">
        <v>500</v>
      </c>
      <c r="E9" s="5" t="str">
        <f>[1]vk!D761</f>
        <v>Eiropas komunikāciju tīklu projekti</v>
      </c>
      <c r="F9" s="5" t="str">
        <f>[1]vk!E761</f>
        <v>904</v>
      </c>
      <c r="G9" s="5" t="str">
        <f>[1]vk!F761</f>
        <v>TEN-E projekta īstenošana pazemes gāzes krātuvju potenciāla izpētei Latvijā</v>
      </c>
      <c r="H9" s="7">
        <v>63988</v>
      </c>
      <c r="I9" s="5">
        <v>1</v>
      </c>
      <c r="J9" s="7">
        <f t="shared" si="1"/>
        <v>63988</v>
      </c>
      <c r="K9" s="7">
        <f t="shared" si="0"/>
        <v>0</v>
      </c>
    </row>
    <row r="10" spans="2:13" ht="38.25">
      <c r="B10" s="55" t="s">
        <v>485</v>
      </c>
      <c r="C10" s="5" t="s">
        <v>485</v>
      </c>
      <c r="D10" s="5" t="s">
        <v>500</v>
      </c>
      <c r="E10" s="5" t="str">
        <f>[1]vk!D762</f>
        <v>Eiropas Kopienas iniciatīvas projekti</v>
      </c>
      <c r="F10" s="5" t="str">
        <f>[1]vk!E762</f>
        <v>867.8</v>
      </c>
      <c r="G10" s="5" t="str">
        <f>[1]vk!F762</f>
        <v>Grantu shēmas projektu īstenošanai (Centrālā statistikas pārvalde)</v>
      </c>
      <c r="H10" s="7">
        <f>[1]vk!G762</f>
        <v>1618078</v>
      </c>
      <c r="I10" s="5">
        <v>1</v>
      </c>
      <c r="J10" s="7">
        <f t="shared" si="1"/>
        <v>1618078</v>
      </c>
      <c r="K10" s="7">
        <f t="shared" si="0"/>
        <v>0</v>
      </c>
    </row>
    <row r="11" spans="2:13" ht="38.25">
      <c r="B11" s="55" t="s">
        <v>485</v>
      </c>
      <c r="C11" s="5" t="s">
        <v>485</v>
      </c>
      <c r="D11" s="5" t="s">
        <v>500</v>
      </c>
      <c r="E11" s="5" t="e">
        <f>[1]vk!D763</f>
        <v>#REF!</v>
      </c>
      <c r="F11" s="5" t="str">
        <f>[1]vk!E763</f>
        <v>870.1</v>
      </c>
      <c r="G11" s="5" t="str">
        <f>[1]vk!F763</f>
        <v>Vienotā Eiropas biznesa atbalsta tīkla (Enterprise Europe Network - EEN) Latvijā darbības nodrošināšana</v>
      </c>
      <c r="H11" s="7">
        <v>0</v>
      </c>
      <c r="I11" s="5">
        <v>1</v>
      </c>
      <c r="J11" s="7">
        <f t="shared" si="1"/>
        <v>0</v>
      </c>
      <c r="K11" s="7">
        <f t="shared" si="0"/>
        <v>0</v>
      </c>
    </row>
    <row r="12" spans="2:13" ht="38.25">
      <c r="B12" s="55" t="s">
        <v>485</v>
      </c>
      <c r="C12" s="5" t="s">
        <v>485</v>
      </c>
      <c r="D12" s="5" t="s">
        <v>500</v>
      </c>
      <c r="E12" s="5" t="e">
        <f>[1]vk!D764</f>
        <v>#REF!</v>
      </c>
      <c r="F12" s="5" t="str">
        <f>[1]vk!E764</f>
        <v>880.2</v>
      </c>
      <c r="G12" s="5" t="str">
        <f>[1]vk!F764</f>
        <v>Parrobežu sūdzību izskatīšana ES ietvaros</v>
      </c>
      <c r="H12" s="7">
        <v>99900</v>
      </c>
      <c r="I12" s="5">
        <v>1</v>
      </c>
      <c r="J12" s="7">
        <f t="shared" si="1"/>
        <v>99900</v>
      </c>
      <c r="K12" s="7">
        <f t="shared" si="0"/>
        <v>0</v>
      </c>
    </row>
    <row r="13" spans="2:13" ht="38.25">
      <c r="B13" s="55" t="s">
        <v>485</v>
      </c>
      <c r="C13" s="5" t="s">
        <v>485</v>
      </c>
      <c r="D13" s="5" t="s">
        <v>500</v>
      </c>
      <c r="E13" s="5" t="e">
        <f>[1]vk!D765</f>
        <v>#REF!</v>
      </c>
      <c r="F13" s="5" t="str">
        <f>[1]vk!E765</f>
        <v>906.1</v>
      </c>
      <c r="G13" s="5" t="str">
        <f>[1]vk!F765</f>
        <v>Līdzdarbība ES enerģētikas politikas īstenošanā.</v>
      </c>
      <c r="H13" s="7">
        <v>9604</v>
      </c>
      <c r="I13" s="5">
        <v>1</v>
      </c>
      <c r="J13" s="7">
        <f t="shared" si="1"/>
        <v>9604</v>
      </c>
      <c r="K13" s="7">
        <f t="shared" si="0"/>
        <v>0</v>
      </c>
    </row>
    <row r="14" spans="2:13" ht="38.25">
      <c r="B14" s="55" t="s">
        <v>485</v>
      </c>
      <c r="C14" s="5" t="s">
        <v>485</v>
      </c>
      <c r="D14" s="5" t="s">
        <v>500</v>
      </c>
      <c r="E14" s="5" t="e">
        <f>[1]vk!D766</f>
        <v>#REF!</v>
      </c>
      <c r="F14" s="5" t="str">
        <f>[1]vk!E766</f>
        <v>907.2</v>
      </c>
      <c r="G14" s="5" t="str">
        <f>[1]vk!F766</f>
        <v>ES programmas Leonardo da Vinci inovāciju pārneses projekts "Kvalitātes paaugstināšana tūrismā"</v>
      </c>
      <c r="H14" s="7">
        <v>0</v>
      </c>
      <c r="I14" s="5">
        <v>1</v>
      </c>
      <c r="J14" s="7">
        <f t="shared" si="1"/>
        <v>0</v>
      </c>
      <c r="K14" s="7">
        <f t="shared" si="0"/>
        <v>0</v>
      </c>
    </row>
    <row r="15" spans="2:13" ht="38.25">
      <c r="B15" s="55" t="s">
        <v>485</v>
      </c>
      <c r="C15" s="5" t="s">
        <v>485</v>
      </c>
      <c r="D15" s="5" t="s">
        <v>500</v>
      </c>
      <c r="E15" s="5" t="str">
        <f>[1]vk!D767</f>
        <v>3.mērķa "Eiropas teritoriālā sadarbība" pārrobežu sadarbības projekti</v>
      </c>
      <c r="F15" s="5" t="str">
        <f>[1]vk!E767</f>
        <v>870.2</v>
      </c>
      <c r="G15" s="5" t="str">
        <f>[1]vk!F767</f>
        <v>Sadarbības veicināšana inovācijas jomā ES Baltijas jūras stratēģijas ietvaros</v>
      </c>
      <c r="H15" s="7">
        <v>58658</v>
      </c>
      <c r="I15" s="5">
        <v>1</v>
      </c>
      <c r="J15" s="7">
        <f t="shared" si="1"/>
        <v>58658</v>
      </c>
      <c r="K15" s="7">
        <f t="shared" si="0"/>
        <v>0</v>
      </c>
    </row>
    <row r="16" spans="2:13" ht="38.25">
      <c r="B16" s="55" t="s">
        <v>485</v>
      </c>
      <c r="C16" s="5" t="s">
        <v>485</v>
      </c>
      <c r="D16" s="5" t="s">
        <v>500</v>
      </c>
      <c r="E16" s="5" t="e">
        <f>[1]vk!D768</f>
        <v>#REF!</v>
      </c>
      <c r="F16" s="5" t="str">
        <f>[1]vk!E768</f>
        <v>907.3</v>
      </c>
      <c r="G16" s="5" t="str">
        <f>[1]vk!F768</f>
        <v>Baltijas jūras reģiona transnacionālās sadarbības programmas projekts "AGORA 2.0"</v>
      </c>
      <c r="H16" s="7">
        <v>0</v>
      </c>
      <c r="I16" s="5">
        <v>1</v>
      </c>
      <c r="J16" s="7">
        <f t="shared" si="1"/>
        <v>0</v>
      </c>
      <c r="K16" s="7">
        <f t="shared" si="0"/>
        <v>0</v>
      </c>
    </row>
    <row r="17" spans="2:11" ht="51">
      <c r="B17" s="55" t="s">
        <v>485</v>
      </c>
      <c r="C17" s="5" t="s">
        <v>485</v>
      </c>
      <c r="D17" s="5" t="s">
        <v>500</v>
      </c>
      <c r="E17" s="5" t="str">
        <f>[1]vk!D769</f>
        <v>Eiropas Ekonomikas zonas finanšu instrumenta un Norvēģijas valdības divpusējā finanšu instrumenta finansētie projekti</v>
      </c>
      <c r="F17" s="5" t="str">
        <f>[1]vk!E769</f>
        <v>890</v>
      </c>
      <c r="G17" s="5" t="str">
        <f>[1]vk!F769</f>
        <v>Norvēģijas valdības divpusējā finanšu instrumenta programmas „Valsts un privātās partnerības attīstības veicināšana Latvijā” īstenošana</v>
      </c>
      <c r="H17" s="7">
        <v>0</v>
      </c>
      <c r="I17" s="5">
        <v>1</v>
      </c>
      <c r="J17" s="7">
        <f t="shared" si="1"/>
        <v>0</v>
      </c>
      <c r="K17" s="7">
        <f t="shared" si="0"/>
        <v>0</v>
      </c>
    </row>
    <row r="18" spans="2:11" ht="25.5">
      <c r="B18" s="55" t="s">
        <v>485</v>
      </c>
      <c r="C18" s="55"/>
      <c r="D18" s="55" t="s">
        <v>500</v>
      </c>
      <c r="E18" s="55"/>
      <c r="F18" s="55"/>
      <c r="G18" s="55"/>
      <c r="H18" s="56">
        <f>SUM(H9:H17)</f>
        <v>1850228</v>
      </c>
      <c r="I18" s="55"/>
      <c r="J18" s="56">
        <f>SUM(J9:J17)</f>
        <v>1850228</v>
      </c>
      <c r="K18" s="56">
        <f t="shared" si="0"/>
        <v>0</v>
      </c>
    </row>
    <row r="19" spans="2:11" ht="51">
      <c r="B19" s="55" t="s">
        <v>485</v>
      </c>
      <c r="C19" s="5" t="s">
        <v>485</v>
      </c>
      <c r="D19" s="5" t="s">
        <v>502</v>
      </c>
      <c r="E19" s="5" t="str">
        <f>[1]vk!D770</f>
        <v>Atmaksa valsts pamatbudžetā par ERAF, ESF, KF finansējumu (2007-2013)</v>
      </c>
      <c r="F19" s="5" t="str">
        <f>[1]vk!E770</f>
        <v>91</v>
      </c>
      <c r="G19" s="5" t="str">
        <f>[1]vk!F770</f>
        <v>Valsts budžeta institūciju īstenoto ERAF, ESF, KF projektu uzraudzība un atmaksu veikšana valsts pamatbudžetā par ERAF, ESF, KF finansējumu (2007-2013)</v>
      </c>
      <c r="H19" s="7">
        <v>10167590</v>
      </c>
      <c r="I19" s="5">
        <v>1</v>
      </c>
      <c r="J19" s="7">
        <f t="shared" si="1"/>
        <v>10167590</v>
      </c>
      <c r="K19" s="7">
        <f t="shared" si="0"/>
        <v>0</v>
      </c>
    </row>
    <row r="20" spans="2:11" ht="51">
      <c r="B20" s="55" t="s">
        <v>485</v>
      </c>
      <c r="C20" s="5" t="s">
        <v>485</v>
      </c>
      <c r="D20" s="5" t="s">
        <v>502</v>
      </c>
      <c r="E20" s="5" t="str">
        <f>[1]vk!D771</f>
        <v>Atmaksas valsts pamatbudžetā par Eiropas Ekonomikas zonas finanšu instrumenta un Norvēģijas valdības divpusējā finanšu instrumenta finansējumu</v>
      </c>
      <c r="F20" s="5" t="str">
        <f>[1]vk!E771</f>
        <v>86</v>
      </c>
      <c r="G20" s="5" t="str">
        <f>[1]vk!F771</f>
        <v>Valsts budžeta institūciju īstenoto ERAF, ESF, KF projektu uzraudzība un atmaksu veikšana valsts pamatbudžetā par ERAF, ESF, KF finansējumu (2007-2013).</v>
      </c>
      <c r="H20" s="7">
        <v>4829810</v>
      </c>
      <c r="I20" s="5">
        <v>1</v>
      </c>
      <c r="J20" s="7">
        <f t="shared" si="1"/>
        <v>4829810</v>
      </c>
      <c r="K20" s="7">
        <f t="shared" si="0"/>
        <v>0</v>
      </c>
    </row>
    <row r="21" spans="2:11" ht="76.5">
      <c r="B21" s="55" t="s">
        <v>485</v>
      </c>
      <c r="C21" s="5" t="s">
        <v>485</v>
      </c>
      <c r="D21" s="5" t="s">
        <v>502</v>
      </c>
      <c r="E21" s="5" t="str">
        <f>[1]vk!D772</f>
        <v>Eiropas Ekonomikas zonas finanšu instrumenta un Norvēģijas valdības divpusējā finanšu instrumenta finansējums projektu īstenotājiem</v>
      </c>
      <c r="F21" s="5" t="str">
        <f>[1]vk!E772</f>
        <v>85</v>
      </c>
      <c r="G21" s="5" t="str">
        <f>[1]vk!F772</f>
        <v>Eiropas Ekonomikas zonas finanšu instrumenta un Norvēģijas valdības divpusējā finanšu instrumenta finansēto projektu uzraudzība un Eiropas Ekonomikas zonas finanšu instrumenta un Norvēģijas valdības divpusējā finanšu instrumenta finansējuma atmaksāšana p</v>
      </c>
      <c r="H21" s="7">
        <v>3968915</v>
      </c>
      <c r="I21" s="5">
        <v>1</v>
      </c>
      <c r="J21" s="7">
        <f t="shared" si="1"/>
        <v>3968915</v>
      </c>
      <c r="K21" s="7">
        <f t="shared" si="0"/>
        <v>0</v>
      </c>
    </row>
    <row r="22" spans="2:11" ht="63.75">
      <c r="B22" s="55" t="s">
        <v>485</v>
      </c>
      <c r="C22" s="5" t="s">
        <v>485</v>
      </c>
      <c r="D22" s="5" t="s">
        <v>502</v>
      </c>
      <c r="E22" s="5" t="str">
        <f>[1]vk!D773</f>
        <v>Atmaksas valsts pamatbudžetā par Latvijas un Šveices sadarbības programmas finansējumu (2007-2013)</v>
      </c>
      <c r="F22" s="5" t="str">
        <f>[1]vk!E773</f>
        <v>97</v>
      </c>
      <c r="G22" s="5" t="str">
        <f>[1]vk!F773</f>
        <v>Valsts budžeta finansēto institūciju īstenoto Latvijas - Šveices sadarbības programmas projektu uzraudzība un atmaksu veikšana valsts pamatbudžetā par Latvijas un Šveices sadarbības programmas finansējumu (2007-2013)</v>
      </c>
      <c r="H22" s="7">
        <v>3694498</v>
      </c>
      <c r="I22" s="5">
        <v>1</v>
      </c>
      <c r="J22" s="7">
        <f t="shared" si="1"/>
        <v>3694498</v>
      </c>
      <c r="K22" s="7">
        <f t="shared" si="0"/>
        <v>0</v>
      </c>
    </row>
    <row r="23" spans="2:11" ht="51">
      <c r="B23" s="55" t="s">
        <v>485</v>
      </c>
      <c r="C23" s="5" t="s">
        <v>485</v>
      </c>
      <c r="D23" s="5" t="s">
        <v>502</v>
      </c>
      <c r="E23" s="5" t="str">
        <f>[1]vk!D774</f>
        <v>Latvijas un Šveices sadarbības programmas finansējums (2007-2013) projekta partneriem</v>
      </c>
      <c r="F23" s="5" t="str">
        <f>[1]vk!E774</f>
        <v>95</v>
      </c>
      <c r="G23" s="5" t="str">
        <f>[1]vk!F774</f>
        <v>Latvijas- Šveices sadarbības programmas projektu uzraudzība un Latvijas -Šveices sadarbības programmas finansējuma atmaksāšana par projektu īstenošanu.</v>
      </c>
      <c r="H23" s="7">
        <v>284468</v>
      </c>
      <c r="I23" s="5">
        <v>1</v>
      </c>
      <c r="J23" s="7">
        <f t="shared" si="1"/>
        <v>284468</v>
      </c>
      <c r="K23" s="7">
        <f t="shared" si="0"/>
        <v>0</v>
      </c>
    </row>
    <row r="24" spans="2:11" ht="38.25">
      <c r="B24" s="55" t="s">
        <v>485</v>
      </c>
      <c r="C24" s="5" t="s">
        <v>485</v>
      </c>
      <c r="D24" s="5" t="s">
        <v>502</v>
      </c>
      <c r="E24" s="5" t="str">
        <f>[1]vk!D775</f>
        <v>Japan Tobacco International piešķirtais finansējums Valsts ieņēmumu dienestam (2008-2022)</v>
      </c>
      <c r="F24" s="5" t="str">
        <f>[1]vk!E775</f>
        <v>1155</v>
      </c>
      <c r="G24" s="5" t="str">
        <f>[1]vk!F775</f>
        <v>Japan Tobacco International piešķirtais finansējums Valsts ieņēmumu dienestam (2008-1011)</v>
      </c>
      <c r="H24" s="7">
        <f>[1]vk!G775</f>
        <v>140561</v>
      </c>
      <c r="I24" s="5">
        <v>1</v>
      </c>
      <c r="J24" s="7">
        <f t="shared" si="1"/>
        <v>140561</v>
      </c>
      <c r="K24" s="7">
        <f t="shared" si="0"/>
        <v>0</v>
      </c>
    </row>
    <row r="25" spans="2:11" ht="25.5">
      <c r="B25" s="55" t="s">
        <v>485</v>
      </c>
      <c r="C25" s="55"/>
      <c r="D25" s="55" t="s">
        <v>502</v>
      </c>
      <c r="E25" s="55"/>
      <c r="F25" s="55"/>
      <c r="G25" s="55"/>
      <c r="H25" s="56">
        <f>SUM(H19:H24)</f>
        <v>23085842</v>
      </c>
      <c r="I25" s="55"/>
      <c r="J25" s="56">
        <f>SUM(J19:J24)</f>
        <v>23085842</v>
      </c>
      <c r="K25" s="56">
        <f t="shared" si="0"/>
        <v>0</v>
      </c>
    </row>
    <row r="26" spans="2:11" ht="38.25">
      <c r="B26" s="55" t="s">
        <v>485</v>
      </c>
      <c r="C26" s="5" t="s">
        <v>485</v>
      </c>
      <c r="D26" s="5" t="s">
        <v>504</v>
      </c>
      <c r="E26" s="5" t="str">
        <f>[1]vk!D776</f>
        <v>Pamatprogrammas "Drošība un brīvību garantēšana" projektu un pasākumu īstenošana (2007-2013)</v>
      </c>
      <c r="F26" s="5" t="str">
        <f>[1]vk!E776</f>
        <v>1050</v>
      </c>
      <c r="G26" s="5" t="str">
        <f>[1]vk!F776</f>
        <v>Iekšlietu ministrijas Informācijas centra (IeM IC) funkciju nodrošināšana (ES politikas instrumnetu finansētie projekti)</v>
      </c>
      <c r="H26" s="7">
        <v>291578</v>
      </c>
      <c r="I26" s="5">
        <v>1</v>
      </c>
      <c r="J26" s="7">
        <f t="shared" si="1"/>
        <v>291578</v>
      </c>
      <c r="K26" s="7">
        <f t="shared" si="0"/>
        <v>0</v>
      </c>
    </row>
    <row r="27" spans="2:11" ht="38.25">
      <c r="B27" s="55" t="s">
        <v>485</v>
      </c>
      <c r="C27" s="5" t="s">
        <v>485</v>
      </c>
      <c r="D27" s="5" t="s">
        <v>504</v>
      </c>
      <c r="E27" s="5" t="e">
        <f>[1]vk!D777</f>
        <v>#REF!</v>
      </c>
      <c r="F27" s="5" t="str">
        <f>[1]vk!E777</f>
        <v>1057</v>
      </c>
      <c r="G27" s="5" t="str">
        <f>[1]vk!F777</f>
        <v>Valsts policijas funkciju nodrošināšana (ES politikas instrumentu finansētie projekti)</v>
      </c>
      <c r="H27" s="7">
        <v>489021</v>
      </c>
      <c r="I27" s="5">
        <v>1</v>
      </c>
      <c r="J27" s="7">
        <f t="shared" si="1"/>
        <v>489021</v>
      </c>
      <c r="K27" s="7">
        <f t="shared" si="0"/>
        <v>0</v>
      </c>
    </row>
    <row r="28" spans="2:11" ht="38.25">
      <c r="B28" s="55" t="s">
        <v>485</v>
      </c>
      <c r="C28" s="5" t="s">
        <v>485</v>
      </c>
      <c r="D28" s="5" t="s">
        <v>504</v>
      </c>
      <c r="E28" s="5" t="str">
        <f>[1]vk!D778</f>
        <v>Vispārējās programmas "Pamattiesības un tiesiskums" projektu un pasākumu īstenošana (2007-2013)</v>
      </c>
      <c r="F28" s="5" t="str">
        <f>[1]vk!E778</f>
        <v>1051</v>
      </c>
      <c r="G28" s="5" t="str">
        <f>[1]vk!F778</f>
        <v>Iekšlietu ministrijas Informācijas centra (IeM IC)funkciju nodrošināšana (ES politikas instrumnetu finansētie projekti)</v>
      </c>
      <c r="H28" s="7">
        <v>0</v>
      </c>
      <c r="I28" s="5">
        <v>1</v>
      </c>
      <c r="J28" s="7">
        <f t="shared" si="1"/>
        <v>0</v>
      </c>
      <c r="K28" s="7">
        <f t="shared" si="0"/>
        <v>0</v>
      </c>
    </row>
    <row r="29" spans="2:11" ht="38.25">
      <c r="B29" s="55" t="s">
        <v>485</v>
      </c>
      <c r="C29" s="5" t="s">
        <v>485</v>
      </c>
      <c r="D29" s="5" t="s">
        <v>504</v>
      </c>
      <c r="E29" s="5" t="str">
        <f>[1]vk!D779</f>
        <v>Programmas "Eiropas civilā aizsardzība" projektu un pasākumu īstenošana (2007-2013)</v>
      </c>
      <c r="F29" s="5" t="str">
        <f>[1]vk!E779</f>
        <v>1054</v>
      </c>
      <c r="G29" s="5" t="str">
        <f>[1]vk!F779</f>
        <v>Valsts ugunsdzēsības un glābšanas dienesta (VUGD) funkciju nodrošināšana (ES politikas insrumentu finansētais projekts)</v>
      </c>
      <c r="H29" s="7">
        <v>0</v>
      </c>
      <c r="I29" s="5">
        <v>1</v>
      </c>
      <c r="J29" s="7">
        <f t="shared" si="1"/>
        <v>0</v>
      </c>
      <c r="K29" s="7">
        <f t="shared" si="0"/>
        <v>0</v>
      </c>
    </row>
    <row r="30" spans="2:11" ht="63.75">
      <c r="B30" s="55" t="s">
        <v>485</v>
      </c>
      <c r="C30" s="5" t="s">
        <v>485</v>
      </c>
      <c r="D30" s="5" t="s">
        <v>504</v>
      </c>
      <c r="E30" s="5" t="str">
        <f>[1]vk!D780</f>
        <v>Solidaritātes un migrācijas plūsmu pārvaldīšanas pamatprogrammas Eiropas Ārējo robežu fonda - Kopienas darbības projektu un pasākumu īstenošana (2007-2013)</v>
      </c>
      <c r="F30" s="5" t="str">
        <f>[1]vk!E780</f>
        <v>1062</v>
      </c>
      <c r="G30" s="5" t="str">
        <f>[1]vk!F780</f>
        <v>Valsts robežsardzes funkciju nodrošināšana (ES politikas instrumentu finansētais projekts)</v>
      </c>
      <c r="H30" s="7">
        <v>263754</v>
      </c>
      <c r="I30" s="5">
        <v>1</v>
      </c>
      <c r="J30" s="7">
        <f t="shared" si="1"/>
        <v>263754</v>
      </c>
      <c r="K30" s="7">
        <f t="shared" si="0"/>
        <v>0</v>
      </c>
    </row>
    <row r="31" spans="2:11" ht="38.25">
      <c r="B31" s="55" t="s">
        <v>485</v>
      </c>
      <c r="C31" s="5" t="s">
        <v>485</v>
      </c>
      <c r="D31" s="5" t="s">
        <v>504</v>
      </c>
      <c r="E31" s="5" t="str">
        <f>[1]vk!D781</f>
        <v>3.mērķa "Eiropas teritoriālā sadarbība" pārrobežu sadarbības programmu, projektu un pasākumu īstenošana (2007-2013)</v>
      </c>
      <c r="F31" s="5" t="str">
        <f>[1]vk!E781</f>
        <v>182</v>
      </c>
      <c r="G31" s="5" t="str">
        <f>[1]vk!F781</f>
        <v>Valsts ugunsdzēsības un glābšanas dienesta (VUGD) funkciju nodrošināšana (ES politikas insrumentu finansētie projekti)</v>
      </c>
      <c r="H31" s="7">
        <v>25861</v>
      </c>
      <c r="I31" s="5">
        <v>1</v>
      </c>
      <c r="J31" s="7">
        <f t="shared" si="1"/>
        <v>25861</v>
      </c>
      <c r="K31" s="7">
        <f t="shared" si="0"/>
        <v>0</v>
      </c>
    </row>
    <row r="32" spans="2:11" ht="51">
      <c r="B32" s="55" t="s">
        <v>485</v>
      </c>
      <c r="C32" s="5" t="s">
        <v>485</v>
      </c>
      <c r="D32" s="5" t="s">
        <v>504</v>
      </c>
      <c r="E32" s="5" t="str">
        <f>[1]vk!D782</f>
        <v>Atmaksas valsts pamatbudžetā par Solidaritātes un migrācijas plūsmu pārvaldīšanas pamatprogrammas fondu finansējumu (2007-2013)</v>
      </c>
      <c r="F32" s="5" t="str">
        <f>[1]vk!E782</f>
        <v>1070</v>
      </c>
      <c r="G32" s="5" t="str">
        <f>[1]vk!F782</f>
        <v>Izdevumi atmaksām valsts budžetam par Solidaritātes un migrācijas plūsmu pārvaldīšanas pamatprogrammas 2007.-2013. gadam finansētajiem projektiem</v>
      </c>
      <c r="H32" s="7">
        <v>0</v>
      </c>
      <c r="I32" s="5">
        <v>1</v>
      </c>
      <c r="J32" s="7">
        <f t="shared" si="1"/>
        <v>0</v>
      </c>
      <c r="K32" s="7">
        <f t="shared" si="0"/>
        <v>0</v>
      </c>
    </row>
    <row r="33" spans="2:11" ht="38.25">
      <c r="B33" s="55" t="s">
        <v>485</v>
      </c>
      <c r="C33" s="5" t="s">
        <v>485</v>
      </c>
      <c r="D33" s="5" t="s">
        <v>504</v>
      </c>
      <c r="E33" s="5" t="str">
        <f>[1]vk!D783</f>
        <v>Eiropas migrācijas tīkla projektu un pasākumu īstenošana (2007-2013)</v>
      </c>
      <c r="F33" s="5" t="str">
        <f>[1]vk!E783</f>
        <v>1066</v>
      </c>
      <c r="G33" s="5" t="str">
        <f>[1]vk!F783</f>
        <v>Pilsonības un migrācijas lietu pārvaldes (PMLP) funkciju nodrošināšana (ES politikas instrumentu finansētais projekts)</v>
      </c>
      <c r="H33" s="7">
        <v>85835</v>
      </c>
      <c r="I33" s="5">
        <v>1</v>
      </c>
      <c r="J33" s="7">
        <f t="shared" si="1"/>
        <v>85835</v>
      </c>
      <c r="K33" s="7">
        <f t="shared" si="0"/>
        <v>0</v>
      </c>
    </row>
    <row r="34" spans="2:11" ht="63.75">
      <c r="B34" s="55" t="s">
        <v>485</v>
      </c>
      <c r="C34" s="5" t="s">
        <v>485</v>
      </c>
      <c r="D34" s="5" t="s">
        <v>504</v>
      </c>
      <c r="E34" s="5" t="str">
        <f>[1]vk!D784</f>
        <v>Solidaritātes un migrācijas plūsmu pārvaldīšanas pamatprogrammas Eiropas Trešo valstu valstpiederīgo integrācijas fonda projektu un pasākumu īstenošana (2007-2013)</v>
      </c>
      <c r="F34" s="5" t="str">
        <f>[1]vk!E784</f>
        <v>1067</v>
      </c>
      <c r="G34" s="5" t="str">
        <f>[1]vk!F784</f>
        <v>Pilsonības un migrācijas lietu pārvaldes (PMLP) funkciju nodrošināšana (ES politikas instrumentu finansētais projekts)</v>
      </c>
      <c r="H34" s="7">
        <v>0</v>
      </c>
      <c r="I34" s="5">
        <v>1</v>
      </c>
      <c r="J34" s="7">
        <f t="shared" si="1"/>
        <v>0</v>
      </c>
      <c r="K34" s="7">
        <f t="shared" si="0"/>
        <v>0</v>
      </c>
    </row>
    <row r="35" spans="2:11" ht="38.25">
      <c r="B35" s="55" t="s">
        <v>485</v>
      </c>
      <c r="C35" s="5" t="s">
        <v>485</v>
      </c>
      <c r="D35" s="5" t="s">
        <v>504</v>
      </c>
      <c r="E35" s="5" t="str">
        <f>[1]vk!D785</f>
        <v>Tehniskā palīdzība Solidaritātes un migrācijas plūsmu pārvaldīšanas pamatprogrammas fondu apgūšanai (2007-2013)</v>
      </c>
      <c r="F35" s="5" t="str">
        <f>[1]vk!E785</f>
        <v>1047</v>
      </c>
      <c r="G35" s="5" t="str">
        <f>[1]vk!F785</f>
        <v>Projekta „Vadošās iestādes un deleģētas iestādes tehniskā palīdzība” īstenošana</v>
      </c>
      <c r="H35" s="7">
        <v>142250</v>
      </c>
      <c r="I35" s="5">
        <v>1</v>
      </c>
      <c r="J35" s="7">
        <f>SUM(H35*I35)</f>
        <v>142250</v>
      </c>
      <c r="K35" s="7">
        <f t="shared" ref="K35:K71" si="2">SUM(J35-H35)</f>
        <v>0</v>
      </c>
    </row>
    <row r="36" spans="2:11" ht="51">
      <c r="B36" s="55" t="s">
        <v>485</v>
      </c>
      <c r="C36" s="5" t="s">
        <v>485</v>
      </c>
      <c r="D36" s="5" t="s">
        <v>504</v>
      </c>
      <c r="E36" s="5" t="str">
        <f>[1]vk!D786</f>
        <v>Solidaritātes un migrācijas plūsmu pārvaldīšanas pamatprogrammas Eiropas Atgriešanās fonda projektu un pasākumu īstenošana (2007-2013)</v>
      </c>
      <c r="F36" s="5" t="str">
        <f>[1]vk!E786</f>
        <v>1063</v>
      </c>
      <c r="G36" s="5" t="str">
        <f>[1]vk!F786</f>
        <v>Valsts robežsardzes funkciju nodrošināšana (ES politikas instrumentu finansētais projekts)</v>
      </c>
      <c r="H36" s="7">
        <v>43926</v>
      </c>
      <c r="I36" s="5">
        <v>1</v>
      </c>
      <c r="J36" s="7">
        <f t="shared" ref="J36:J41" si="3">SUM(H36*I36)</f>
        <v>43926</v>
      </c>
      <c r="K36" s="7">
        <f t="shared" si="2"/>
        <v>0</v>
      </c>
    </row>
    <row r="37" spans="2:11" ht="38.25">
      <c r="B37" s="55" t="s">
        <v>485</v>
      </c>
      <c r="C37" s="5" t="s">
        <v>485</v>
      </c>
      <c r="D37" s="5" t="s">
        <v>504</v>
      </c>
      <c r="E37" s="5" t="e">
        <f>[1]vk!D787</f>
        <v>#REF!</v>
      </c>
      <c r="F37" s="5" t="str">
        <f>[1]vk!E787</f>
        <v>1073</v>
      </c>
      <c r="G37" s="5" t="str">
        <f>[1]vk!F787</f>
        <v>projekta „Atgriešanās un reintegrācijas sistēmas sagatavošana Latvijā” (Nr. EAF/2008/6) īstenošana</v>
      </c>
      <c r="H37" s="7">
        <v>49688</v>
      </c>
      <c r="I37" s="5">
        <v>1</v>
      </c>
      <c r="J37" s="7">
        <f t="shared" si="3"/>
        <v>49688</v>
      </c>
      <c r="K37" s="7">
        <f t="shared" si="2"/>
        <v>0</v>
      </c>
    </row>
    <row r="38" spans="2:11" ht="51">
      <c r="B38" s="55" t="s">
        <v>485</v>
      </c>
      <c r="C38" s="5" t="s">
        <v>485</v>
      </c>
      <c r="D38" s="5" t="s">
        <v>504</v>
      </c>
      <c r="E38" s="5" t="str">
        <f>[1]vk!D788</f>
        <v>Solidaritātes un migrācijas plūsmu pārvaldīšanas pamatprogrammas Eiropas Bēgļu fonda III projektu un pasākumu īstenošana (2007-2013)</v>
      </c>
      <c r="F38" s="5" t="str">
        <f>[1]vk!E788</f>
        <v>1072</v>
      </c>
      <c r="G38" s="5" t="str">
        <f>[1]vk!F788</f>
        <v>Eiropas Bēgļu fonda III projektu un pasākumu īstenošana</v>
      </c>
      <c r="H38" s="7">
        <v>111882</v>
      </c>
      <c r="I38" s="5">
        <v>1</v>
      </c>
      <c r="J38" s="7">
        <f t="shared" si="3"/>
        <v>111882</v>
      </c>
      <c r="K38" s="7">
        <f t="shared" si="2"/>
        <v>0</v>
      </c>
    </row>
    <row r="39" spans="2:11" ht="51">
      <c r="B39" s="55" t="s">
        <v>485</v>
      </c>
      <c r="C39" s="5" t="s">
        <v>485</v>
      </c>
      <c r="D39" s="5" t="s">
        <v>504</v>
      </c>
      <c r="E39" s="5" t="str">
        <f>[1]vk!D789</f>
        <v>Solidaritātes un migrācijas plūsmu pārvaldīšanas pamatprogrammas Ārējo robežu fonda projektu un pasākumu īstenošana (2007-2013)</v>
      </c>
      <c r="F39" s="5" t="str">
        <f>[1]vk!E789</f>
        <v>1064</v>
      </c>
      <c r="G39" s="5" t="str">
        <f>[1]vk!F789</f>
        <v>Pilsonības un migrācijas lietu pārvaldes (PMLP) funkciju nodrošināšana (ES politikas instrumentu finansētais projekts)</v>
      </c>
      <c r="H39" s="7">
        <v>1040609</v>
      </c>
      <c r="I39" s="5">
        <v>1</v>
      </c>
      <c r="J39" s="7">
        <f t="shared" si="3"/>
        <v>1040609</v>
      </c>
      <c r="K39" s="7">
        <f t="shared" si="2"/>
        <v>0</v>
      </c>
    </row>
    <row r="40" spans="2:11" ht="38.25">
      <c r="B40" s="55" t="s">
        <v>485</v>
      </c>
      <c r="C40" s="5" t="s">
        <v>485</v>
      </c>
      <c r="D40" s="5" t="s">
        <v>504</v>
      </c>
      <c r="E40" s="5" t="e">
        <f>[1]vk!D790</f>
        <v>#REF!</v>
      </c>
      <c r="F40" s="5" t="str">
        <f>[1]vk!E790</f>
        <v>1068</v>
      </c>
      <c r="G40" s="5" t="str">
        <f>[1]vk!F790</f>
        <v>Valsts robežsardzes funkciju nodrošināšana (ES politikas instrumentu finansētais projekts)</v>
      </c>
      <c r="H40" s="7">
        <v>289879</v>
      </c>
      <c r="I40" s="5">
        <v>1</v>
      </c>
      <c r="J40" s="7">
        <f t="shared" si="3"/>
        <v>289879</v>
      </c>
      <c r="K40" s="7">
        <f t="shared" si="2"/>
        <v>0</v>
      </c>
    </row>
    <row r="41" spans="2:11" ht="38.25">
      <c r="B41" s="55" t="s">
        <v>485</v>
      </c>
      <c r="C41" s="5" t="s">
        <v>485</v>
      </c>
      <c r="D41" s="5" t="s">
        <v>504</v>
      </c>
      <c r="E41" s="5" t="str">
        <f>[1]vk!D791</f>
        <v>Eiropas Savienības 7.ietvarprogrammas projektu un pasākumu īstenošana (2007-2013)</v>
      </c>
      <c r="F41" s="5" t="str">
        <f>[1]vk!E791</f>
        <v>1058</v>
      </c>
      <c r="G41" s="5" t="str">
        <f>[1]vk!F791</f>
        <v>Valsts policijas funkciju nodrošināšana (ES politikas instrumnetu finansētie projekti)</v>
      </c>
      <c r="H41" s="7">
        <v>3681</v>
      </c>
      <c r="I41" s="5">
        <v>1</v>
      </c>
      <c r="J41" s="7">
        <f t="shared" si="3"/>
        <v>3681</v>
      </c>
      <c r="K41" s="7">
        <f t="shared" si="2"/>
        <v>0</v>
      </c>
    </row>
    <row r="42" spans="2:11" ht="63.75">
      <c r="B42" s="55" t="s">
        <v>485</v>
      </c>
      <c r="C42" s="5" t="s">
        <v>485</v>
      </c>
      <c r="D42" s="5" t="s">
        <v>504</v>
      </c>
      <c r="E42" s="5" t="str">
        <f>[1]vk!D792</f>
        <v>Eiropas Ekonomikas zonas finanšu instrumenta un Norvēģijas valdības divpusējā finanšu instrumenta finansēto programmu, projektu un pasākumu īstenošana (2007-2013)</v>
      </c>
      <c r="F42" s="5" t="str">
        <f>[1]vk!E792</f>
        <v>1052</v>
      </c>
      <c r="G42" s="5" t="str">
        <f>[1]vk!F792</f>
        <v>Iekšlietu ministrijas Informācijas centra (IeM IC)funkciju nodrošināšana (Eiropas ekonomiskās zonas finašu instrumnetu finansētie projekti)</v>
      </c>
      <c r="H42" s="7">
        <v>237680</v>
      </c>
      <c r="I42" s="5">
        <v>1</v>
      </c>
      <c r="J42" s="7">
        <f>SUM(H42*I42)</f>
        <v>237680</v>
      </c>
      <c r="K42" s="7">
        <f t="shared" si="2"/>
        <v>0</v>
      </c>
    </row>
    <row r="43" spans="2:11" ht="38.25">
      <c r="B43" s="55" t="s">
        <v>485</v>
      </c>
      <c r="C43" s="5" t="s">
        <v>485</v>
      </c>
      <c r="D43" s="5" t="s">
        <v>504</v>
      </c>
      <c r="E43" s="5" t="e">
        <f>[1]vk!D793</f>
        <v>#REF!</v>
      </c>
      <c r="F43" s="5" t="str">
        <f>[1]vk!E793</f>
        <v>1059</v>
      </c>
      <c r="G43" s="5" t="str">
        <f>[1]vk!F793</f>
        <v>Valsts policijas funkciju nodrošināšana (ES politikas instrumnetu finansētie projekti)</v>
      </c>
      <c r="H43" s="7">
        <v>0</v>
      </c>
      <c r="I43" s="5">
        <v>1</v>
      </c>
      <c r="J43" s="7">
        <f t="shared" ref="J43:J56" si="4">SUM(H43*I43)</f>
        <v>0</v>
      </c>
      <c r="K43" s="7">
        <f t="shared" si="2"/>
        <v>0</v>
      </c>
    </row>
    <row r="44" spans="2:11" s="178" customFormat="1" ht="63.75">
      <c r="B44" s="55" t="s">
        <v>485</v>
      </c>
      <c r="C44" s="80" t="s">
        <v>485</v>
      </c>
      <c r="D44" s="80" t="s">
        <v>504</v>
      </c>
      <c r="E44" s="4" t="s">
        <v>861</v>
      </c>
      <c r="F44" s="177" t="s">
        <v>862</v>
      </c>
      <c r="G44" s="4" t="s">
        <v>863</v>
      </c>
      <c r="H44" s="49">
        <v>20160</v>
      </c>
      <c r="I44" s="80">
        <v>1</v>
      </c>
      <c r="J44" s="79">
        <f t="shared" si="4"/>
        <v>20160</v>
      </c>
      <c r="K44" s="79">
        <f t="shared" si="2"/>
        <v>0</v>
      </c>
    </row>
    <row r="45" spans="2:11" s="178" customFormat="1" ht="51">
      <c r="B45" s="55" t="s">
        <v>485</v>
      </c>
      <c r="C45" s="80" t="s">
        <v>485</v>
      </c>
      <c r="D45" s="80" t="s">
        <v>504</v>
      </c>
      <c r="E45" s="4" t="s">
        <v>864</v>
      </c>
      <c r="F45" s="177" t="s">
        <v>865</v>
      </c>
      <c r="G45" s="4" t="s">
        <v>866</v>
      </c>
      <c r="H45" s="49">
        <v>176281</v>
      </c>
      <c r="I45" s="80">
        <v>1</v>
      </c>
      <c r="J45" s="79">
        <f t="shared" si="4"/>
        <v>176281</v>
      </c>
      <c r="K45" s="79">
        <f t="shared" si="2"/>
        <v>0</v>
      </c>
    </row>
    <row r="46" spans="2:11" s="178" customFormat="1" ht="51">
      <c r="B46" s="55" t="s">
        <v>485</v>
      </c>
      <c r="C46" s="80" t="s">
        <v>485</v>
      </c>
      <c r="D46" s="80" t="s">
        <v>504</v>
      </c>
      <c r="E46" s="4" t="s">
        <v>867</v>
      </c>
      <c r="F46" s="177" t="s">
        <v>868</v>
      </c>
      <c r="G46" s="4" t="s">
        <v>869</v>
      </c>
      <c r="H46" s="49">
        <v>63775</v>
      </c>
      <c r="I46" s="80">
        <v>1</v>
      </c>
      <c r="J46" s="79">
        <f t="shared" si="4"/>
        <v>63775</v>
      </c>
      <c r="K46" s="79">
        <f t="shared" si="2"/>
        <v>0</v>
      </c>
    </row>
    <row r="47" spans="2:11" s="178" customFormat="1" ht="51">
      <c r="B47" s="55" t="s">
        <v>485</v>
      </c>
      <c r="C47" s="80" t="s">
        <v>485</v>
      </c>
      <c r="D47" s="80" t="s">
        <v>504</v>
      </c>
      <c r="E47" s="4" t="s">
        <v>867</v>
      </c>
      <c r="F47" s="177" t="s">
        <v>870</v>
      </c>
      <c r="G47" s="4" t="s">
        <v>867</v>
      </c>
      <c r="H47" s="49">
        <v>68874</v>
      </c>
      <c r="I47" s="80">
        <v>1</v>
      </c>
      <c r="J47" s="79">
        <f t="shared" si="4"/>
        <v>68874</v>
      </c>
      <c r="K47" s="79">
        <f t="shared" si="2"/>
        <v>0</v>
      </c>
    </row>
    <row r="48" spans="2:11" ht="25.5">
      <c r="B48" s="55" t="s">
        <v>485</v>
      </c>
      <c r="C48" s="55"/>
      <c r="D48" s="55" t="s">
        <v>504</v>
      </c>
      <c r="E48" s="55"/>
      <c r="F48" s="55"/>
      <c r="G48" s="55"/>
      <c r="H48" s="56">
        <f>SUM(H26:H47)</f>
        <v>3404734</v>
      </c>
      <c r="I48" s="55"/>
      <c r="J48" s="56">
        <f>SUM(J26:J47)</f>
        <v>3404734</v>
      </c>
      <c r="K48" s="56">
        <f t="shared" si="2"/>
        <v>0</v>
      </c>
    </row>
    <row r="49" spans="2:11" ht="38.25">
      <c r="B49" s="55" t="s">
        <v>485</v>
      </c>
      <c r="C49" s="5" t="s">
        <v>485</v>
      </c>
      <c r="D49" s="5" t="s">
        <v>507</v>
      </c>
      <c r="E49" s="5" t="str">
        <f>[1]vk!D794</f>
        <v>3.mērķa "Eiropas teritoriālā sadarbība"projektu īstenošana</v>
      </c>
      <c r="F49" s="5" t="str">
        <f>[1]vk!E794</f>
        <v>1020</v>
      </c>
      <c r="G49" s="5" t="str">
        <f>[1]vk!F794</f>
        <v>ES 3.mērķa programmas „Eiropas teritoriālā sadarbība” projektu īstenošanas nodrošināšana</v>
      </c>
      <c r="H49" s="7">
        <v>0</v>
      </c>
      <c r="I49" s="5">
        <v>1</v>
      </c>
      <c r="J49" s="7">
        <f t="shared" si="4"/>
        <v>0</v>
      </c>
      <c r="K49" s="7">
        <f t="shared" si="2"/>
        <v>0</v>
      </c>
    </row>
    <row r="50" spans="2:11" ht="38.25">
      <c r="B50" s="55" t="s">
        <v>485</v>
      </c>
      <c r="C50" s="5" t="s">
        <v>485</v>
      </c>
      <c r="D50" s="5" t="s">
        <v>507</v>
      </c>
      <c r="E50" s="5" t="str">
        <f>[1]vk!D795</f>
        <v>Dalība Eiropas Savienības pētniecības un tehnoloģiju attīstības programmās</v>
      </c>
      <c r="F50" s="5" t="str">
        <f>[1]vk!E795</f>
        <v>236</v>
      </c>
      <c r="G50" s="5" t="str">
        <f>[1]vk!F795</f>
        <v>Eiropas savienības 7.Ietvara programmas, EUREKA, EURATOM, EUROSTARS, COST un citu starptautisko projektu īstenošana</v>
      </c>
      <c r="H50" s="7">
        <f>[1]vk!G795</f>
        <v>1033500</v>
      </c>
      <c r="I50" s="5">
        <v>1</v>
      </c>
      <c r="J50" s="7">
        <f t="shared" si="4"/>
        <v>1033500</v>
      </c>
      <c r="K50" s="7">
        <f t="shared" si="2"/>
        <v>0</v>
      </c>
    </row>
    <row r="51" spans="2:11" ht="63.75">
      <c r="B51" s="55" t="s">
        <v>485</v>
      </c>
      <c r="C51" s="5" t="s">
        <v>485</v>
      </c>
      <c r="D51" s="5" t="s">
        <v>507</v>
      </c>
      <c r="E51" s="5" t="str">
        <f>[1]vk!D796</f>
        <v>Eiropas Savienības Rīcības programmas mūžizglītības jomā 2007.-2013.gadam un Eiropas Savienības augstākās izglītības sadarbības programmas Tempus un Erasmus Mundus</v>
      </c>
      <c r="F51" s="5" t="str">
        <f>[1]vk!E796</f>
        <v>289</v>
      </c>
      <c r="G51" s="5" t="str">
        <f>[1]vk!F796</f>
        <v>Eiropas izglītības programmu īstenošana un atbalstīšana, t.sk., Mūžizglītības programmas projektu īstenošana</v>
      </c>
      <c r="H51" s="7">
        <f>[1]vk!G796</f>
        <v>13007011</v>
      </c>
      <c r="I51" s="5">
        <v>1</v>
      </c>
      <c r="J51" s="7">
        <f t="shared" si="4"/>
        <v>13007011</v>
      </c>
      <c r="K51" s="7">
        <f t="shared" si="2"/>
        <v>0</v>
      </c>
    </row>
    <row r="52" spans="2:11" ht="38.25">
      <c r="B52" s="55" t="s">
        <v>485</v>
      </c>
      <c r="C52" s="5" t="s">
        <v>485</v>
      </c>
      <c r="D52" s="5" t="s">
        <v>507</v>
      </c>
      <c r="E52" s="5" t="str">
        <f>[1]vk!D797</f>
        <v>Valsts izglītības attīstības aģentūra</v>
      </c>
      <c r="F52" s="5" t="str">
        <f>[1]vk!E797</f>
        <v>288</v>
      </c>
      <c r="G52" s="5" t="str">
        <f>[1]vk!F797</f>
        <v>Eiropas Savienības izglītības programmu koordinēšana un vadība Izglītības inovācijas politikas koordinēšana</v>
      </c>
      <c r="H52" s="7">
        <f>[1]vk!G797</f>
        <v>2526492</v>
      </c>
      <c r="I52" s="5">
        <v>1</v>
      </c>
      <c r="J52" s="7">
        <f t="shared" si="4"/>
        <v>2526492</v>
      </c>
      <c r="K52" s="7">
        <f t="shared" si="2"/>
        <v>0</v>
      </c>
    </row>
    <row r="53" spans="2:11" ht="38.25">
      <c r="B53" s="55" t="s">
        <v>485</v>
      </c>
      <c r="C53" s="5" t="s">
        <v>485</v>
      </c>
      <c r="D53" s="5" t="s">
        <v>507</v>
      </c>
      <c r="E53" s="5" t="str">
        <f>[1]vk!D798</f>
        <v>Eiropas Savienības jauniešu neformālās izglītības programma "Jaunatne darbībā" 2007.-2013.gadam</v>
      </c>
      <c r="F53" s="5" t="str">
        <f>[1]vk!E798</f>
        <v>256</v>
      </c>
      <c r="G53" s="5" t="str">
        <f>[1]vk!F798</f>
        <v>Jauniešu prasmju un zināšanu apgūšanas procesa nodrošināšana</v>
      </c>
      <c r="H53" s="7">
        <v>2500000</v>
      </c>
      <c r="I53" s="5">
        <v>1</v>
      </c>
      <c r="J53" s="7">
        <f t="shared" si="4"/>
        <v>2500000</v>
      </c>
      <c r="K53" s="7">
        <f t="shared" si="2"/>
        <v>0</v>
      </c>
    </row>
    <row r="54" spans="2:11" ht="38.25">
      <c r="B54" s="55" t="s">
        <v>485</v>
      </c>
      <c r="C54" s="5" t="s">
        <v>485</v>
      </c>
      <c r="D54" s="5" t="s">
        <v>507</v>
      </c>
      <c r="E54" s="5" t="str">
        <f>[1]vk!D799</f>
        <v>Jaunatnes starptautisko programmu aģentūra</v>
      </c>
      <c r="F54" s="5" t="str">
        <f>[1]vk!E799</f>
        <v>255</v>
      </c>
      <c r="G54" s="5" t="str">
        <f>[1]vk!F799</f>
        <v>Jauniešu neformālās izglītības Jaunatnes brīvprātīgā darba, un jaunatnes iznformācijas programmu koordinēšana un vadība</v>
      </c>
      <c r="H54" s="7">
        <v>259020</v>
      </c>
      <c r="I54" s="5">
        <v>1</v>
      </c>
      <c r="J54" s="7">
        <f t="shared" si="4"/>
        <v>259020</v>
      </c>
      <c r="K54" s="7">
        <f t="shared" si="2"/>
        <v>0</v>
      </c>
    </row>
    <row r="55" spans="2:11" ht="38.25">
      <c r="B55" s="55" t="s">
        <v>485</v>
      </c>
      <c r="C55" s="5" t="s">
        <v>485</v>
      </c>
      <c r="D55" s="5" t="s">
        <v>507</v>
      </c>
      <c r="E55" s="5" t="str">
        <f>[1]vk!D800</f>
        <v>Dalība Eiropas Savienības izglītības sadarbības projektos</v>
      </c>
      <c r="F55" s="5" t="str">
        <f>[1]vk!E800</f>
        <v>1021</v>
      </c>
      <c r="G55" s="5" t="str">
        <f>[1]vk!F800</f>
        <v>Eiropas Savienības izglītības sadarbības projektu īstenošanas nodrošināšana</v>
      </c>
      <c r="H55" s="7">
        <f>[1]vk!G800</f>
        <v>341755</v>
      </c>
      <c r="I55" s="5">
        <v>1</v>
      </c>
      <c r="J55" s="7">
        <f t="shared" si="4"/>
        <v>341755</v>
      </c>
      <c r="K55" s="7">
        <f t="shared" si="2"/>
        <v>0</v>
      </c>
    </row>
    <row r="56" spans="2:11" ht="38.25">
      <c r="B56" s="55" t="s">
        <v>485</v>
      </c>
      <c r="C56" s="5" t="s">
        <v>485</v>
      </c>
      <c r="D56" s="5" t="s">
        <v>507</v>
      </c>
      <c r="E56" s="5" t="str">
        <f>[1]vk!D801</f>
        <v>Eiropas Ekonomikas zonas finanšu instrumenta un Norvēģijas valdības divpusējā finanšu instrumenta grantu shēmas</v>
      </c>
      <c r="F56" s="5" t="str">
        <f>[1]vk!E801</f>
        <v>295</v>
      </c>
      <c r="G56" s="5" t="str">
        <f>[1]vk!F801</f>
        <v>Grantu shēmu īstenošanas nodrošināšana izglītības un zinātnes jomā</v>
      </c>
      <c r="H56" s="7">
        <v>16292</v>
      </c>
      <c r="I56" s="5">
        <v>1</v>
      </c>
      <c r="J56" s="7">
        <f t="shared" si="4"/>
        <v>16292</v>
      </c>
      <c r="K56" s="7">
        <f t="shared" si="2"/>
        <v>0</v>
      </c>
    </row>
    <row r="57" spans="2:11" ht="38.25">
      <c r="B57" s="55" t="s">
        <v>485</v>
      </c>
      <c r="C57" s="5" t="s">
        <v>485</v>
      </c>
      <c r="D57" s="5" t="s">
        <v>507</v>
      </c>
      <c r="E57" s="5" t="str">
        <f>[1]vk!D802</f>
        <v>Eiropas ekonomikas zonas finanšu instrumenta un Norvēģijas valdības divpusējā finanšu instrumenta projekti</v>
      </c>
      <c r="F57" s="5" t="str">
        <f>[1]vk!E802</f>
        <v>296</v>
      </c>
      <c r="G57" s="5" t="str">
        <f>[1]vk!F802</f>
        <v>Projektu īstenošanas nodrošināšana izglītības un zinātnes jomā</v>
      </c>
      <c r="H57" s="7">
        <v>0</v>
      </c>
      <c r="I57" s="5">
        <v>1</v>
      </c>
      <c r="J57" s="7">
        <f>SUM(H57*I57)</f>
        <v>0</v>
      </c>
      <c r="K57" s="7">
        <f t="shared" si="2"/>
        <v>0</v>
      </c>
    </row>
    <row r="58" spans="2:11" ht="38.25">
      <c r="B58" s="55" t="s">
        <v>485</v>
      </c>
      <c r="C58" s="5" t="s">
        <v>485</v>
      </c>
      <c r="D58" s="5" t="s">
        <v>507</v>
      </c>
      <c r="E58" s="5" t="str">
        <f>[1]vk!D803</f>
        <v>Dalība Ziemeļu Ministru Padomes Nordplus ietvarprogrammā</v>
      </c>
      <c r="F58" s="5" t="str">
        <f>[1]vk!E803</f>
        <v>1022</v>
      </c>
      <c r="G58" s="5" t="str">
        <f>[1]vk!F803</f>
        <v>Latvijas dalības Ziemeļvalstu Ministru Padomes izglītības sadarbības programmā Nordplus nodrošināšana</v>
      </c>
      <c r="H58" s="7">
        <f>[1]vk!G803</f>
        <v>321000</v>
      </c>
      <c r="I58" s="5">
        <v>1</v>
      </c>
      <c r="J58" s="7">
        <f t="shared" ref="J58:J67" si="5">SUM(H58*I58)</f>
        <v>321000</v>
      </c>
      <c r="K58" s="7">
        <f t="shared" si="2"/>
        <v>0</v>
      </c>
    </row>
    <row r="59" spans="2:11" s="50" customFormat="1" ht="38.25">
      <c r="B59" s="55" t="s">
        <v>485</v>
      </c>
      <c r="C59" s="4" t="s">
        <v>485</v>
      </c>
      <c r="D59" s="4" t="s">
        <v>507</v>
      </c>
      <c r="E59" s="4" t="s">
        <v>871</v>
      </c>
      <c r="F59" s="176" t="s">
        <v>872</v>
      </c>
      <c r="G59" s="4" t="s">
        <v>873</v>
      </c>
      <c r="H59" s="49">
        <v>1804553</v>
      </c>
      <c r="I59" s="4">
        <v>1</v>
      </c>
      <c r="J59" s="49">
        <f t="shared" si="5"/>
        <v>1804553</v>
      </c>
      <c r="K59" s="49">
        <f t="shared" si="2"/>
        <v>0</v>
      </c>
    </row>
    <row r="60" spans="2:11" ht="25.5">
      <c r="B60" s="55" t="s">
        <v>485</v>
      </c>
      <c r="C60" s="55"/>
      <c r="D60" s="55" t="s">
        <v>507</v>
      </c>
      <c r="E60" s="55"/>
      <c r="F60" s="55"/>
      <c r="G60" s="55"/>
      <c r="H60" s="56">
        <f>SUM(H49:H59)</f>
        <v>21809623</v>
      </c>
      <c r="I60" s="55"/>
      <c r="J60" s="56">
        <f>SUM(J49:J59)</f>
        <v>21809623</v>
      </c>
      <c r="K60" s="56">
        <f t="shared" si="2"/>
        <v>0</v>
      </c>
    </row>
    <row r="61" spans="2:11" ht="38.25">
      <c r="B61" s="55" t="s">
        <v>485</v>
      </c>
      <c r="C61" s="5" t="s">
        <v>485</v>
      </c>
      <c r="D61" s="5" t="s">
        <v>508</v>
      </c>
      <c r="E61" s="5" t="str">
        <f>[1]vk!D804</f>
        <v>Izdevumi Eiropas Lauksaimniecības garantiju fonda (ELGF) projektu un pasākumu īstenošanai (2007-2013)</v>
      </c>
      <c r="F61" s="5" t="str">
        <f>[1]vk!E804</f>
        <v>1007</v>
      </c>
      <c r="G61" s="5" t="str">
        <f>[1]vk!F804</f>
        <v>Izdevumi Eiropas Lauksaimniecības garantiju fonda (ELGF) projektu un pasākumu īstenošanai (2007-2013).</v>
      </c>
      <c r="H61" s="7">
        <v>136525330</v>
      </c>
      <c r="I61" s="5">
        <v>1</v>
      </c>
      <c r="J61" s="7">
        <f t="shared" si="5"/>
        <v>136525330</v>
      </c>
      <c r="K61" s="7">
        <f t="shared" si="2"/>
        <v>0</v>
      </c>
    </row>
    <row r="62" spans="2:11" ht="38.25">
      <c r="B62" s="55" t="s">
        <v>485</v>
      </c>
      <c r="C62" s="5" t="s">
        <v>485</v>
      </c>
      <c r="D62" s="5" t="s">
        <v>508</v>
      </c>
      <c r="E62" s="5" t="str">
        <f>[1]vk!D805</f>
        <v>Atmaksas valsts pamatbudžetā par Eiropas Lauksaimniecības fonda lauku attīstībai (ELFLA) finansējumu (2007-2013)</v>
      </c>
      <c r="F62" s="5" t="str">
        <f>[1]vk!E805</f>
        <v>1008</v>
      </c>
      <c r="G62" s="5" t="str">
        <f>[1]vk!F805</f>
        <v>Atmaksas valsts pamatbudžetā par Eiropas Lauksaimniecības fonda lauku attīstībai (ELFLA) finansējumu (2007-2013)</v>
      </c>
      <c r="H62" s="7">
        <v>4917324</v>
      </c>
      <c r="I62" s="5">
        <v>1</v>
      </c>
      <c r="J62" s="7">
        <f t="shared" si="5"/>
        <v>4917324</v>
      </c>
      <c r="K62" s="7">
        <f t="shared" si="2"/>
        <v>0</v>
      </c>
    </row>
    <row r="63" spans="2:11" ht="38.25">
      <c r="B63" s="55" t="s">
        <v>485</v>
      </c>
      <c r="C63" s="5" t="s">
        <v>485</v>
      </c>
      <c r="D63" s="5" t="s">
        <v>508</v>
      </c>
      <c r="E63" s="5" t="str">
        <f>[1]vk!D806</f>
        <v>Tehniskā palīdzība Eiropas Lauksaimniecības fonda lauku attīstībai (ELFLA) apgūšanai (2007-2013)</v>
      </c>
      <c r="F63" s="5" t="str">
        <f>[1]vk!E806</f>
        <v>1009</v>
      </c>
      <c r="G63" s="5" t="str">
        <f>[1]vk!F806</f>
        <v>Tehniskā palīdzība Eiropas Lauksaimniecības fonda lauku attīstībai (ELFLA) apgūšanai (2007-2013).</v>
      </c>
      <c r="H63" s="7">
        <v>4917324</v>
      </c>
      <c r="I63" s="5">
        <v>1</v>
      </c>
      <c r="J63" s="7">
        <f t="shared" si="5"/>
        <v>4917324</v>
      </c>
      <c r="K63" s="7">
        <f t="shared" si="2"/>
        <v>0</v>
      </c>
    </row>
    <row r="64" spans="2:11" ht="51">
      <c r="B64" s="55" t="s">
        <v>485</v>
      </c>
      <c r="C64" s="5" t="s">
        <v>485</v>
      </c>
      <c r="D64" s="5" t="s">
        <v>508</v>
      </c>
      <c r="E64" s="5" t="str">
        <f>[1]vk!D807</f>
        <v>Maksājumu iestādes izdevumi Eiropas Lauksaimniecības fonda lauku attīstībai (ELFLA) projektu un pasākumu īstenošanai (2007-2013)</v>
      </c>
      <c r="F64" s="5" t="str">
        <f>[1]vk!E807</f>
        <v>1010</v>
      </c>
      <c r="G64" s="5" t="str">
        <f>[1]vk!F807</f>
        <v>Maksājumu iestādes izdevumi Eiropas Lauksaimniecības fonda lauku attīstībai (ELFLA) projektu un pasākumu īstenošanai (2007-2013).</v>
      </c>
      <c r="H64" s="7">
        <v>66517088</v>
      </c>
      <c r="I64" s="5">
        <v>1</v>
      </c>
      <c r="J64" s="7">
        <f t="shared" si="5"/>
        <v>66517088</v>
      </c>
      <c r="K64" s="7">
        <f t="shared" si="2"/>
        <v>0</v>
      </c>
    </row>
    <row r="65" spans="2:11" ht="51">
      <c r="B65" s="55" t="s">
        <v>485</v>
      </c>
      <c r="C65" s="5" t="s">
        <v>485</v>
      </c>
      <c r="D65" s="5" t="s">
        <v>508</v>
      </c>
      <c r="E65" s="5" t="str">
        <f>[1]vk!D808</f>
        <v>Citu institūciju izdevumi Eiropas Lauksaimniecības fonda lauku attīstībai (ELFLA) projektu un pasākumu īstenošanai (2007-2013)</v>
      </c>
      <c r="F65" s="5" t="str">
        <f>[1]vk!E808</f>
        <v>1011</v>
      </c>
      <c r="G65" s="5" t="str">
        <f>[1]vk!F808</f>
        <v>Citu institūciju izdevumi Eiropas Lauksaimniecības fonda lauku attīstībai (ELFLA) projektu un pasākumu īstenošanai (2007-2013)</v>
      </c>
      <c r="H65" s="7">
        <v>0</v>
      </c>
      <c r="I65" s="5">
        <v>1</v>
      </c>
      <c r="J65" s="7">
        <f t="shared" si="5"/>
        <v>0</v>
      </c>
      <c r="K65" s="7">
        <f t="shared" si="2"/>
        <v>0</v>
      </c>
    </row>
    <row r="66" spans="2:11" ht="38.25">
      <c r="B66" s="55" t="s">
        <v>485</v>
      </c>
      <c r="C66" s="5" t="s">
        <v>485</v>
      </c>
      <c r="D66" s="5" t="s">
        <v>508</v>
      </c>
      <c r="E66" s="5" t="str">
        <f>[1]vk!D809</f>
        <v>Atmaksas valsts pamatbudžetā par Eiropas Zivsaimniecības fonda (EZF) finansējumu (2007-2013)</v>
      </c>
      <c r="F66" s="5" t="str">
        <f>[1]vk!E809</f>
        <v>1012</v>
      </c>
      <c r="G66" s="5" t="str">
        <f>[1]vk!F809</f>
        <v>Atmaksas valsts pamatbudžetā par Eiropas Zivsaimniecības fonda (EZF) finansējumu (2007-2013).</v>
      </c>
      <c r="H66" s="7">
        <v>563815</v>
      </c>
      <c r="I66" s="5">
        <v>1</v>
      </c>
      <c r="J66" s="7">
        <f t="shared" si="5"/>
        <v>563815</v>
      </c>
      <c r="K66" s="7">
        <f t="shared" si="2"/>
        <v>0</v>
      </c>
    </row>
    <row r="67" spans="2:11" ht="38.25">
      <c r="B67" s="55" t="s">
        <v>485</v>
      </c>
      <c r="C67" s="5" t="s">
        <v>485</v>
      </c>
      <c r="D67" s="5" t="s">
        <v>508</v>
      </c>
      <c r="E67" s="5" t="str">
        <f>[1]vk!D810</f>
        <v>Tehniskā palīdzība Eiropas Zivsaimniecības fonda (EZF) apgūšanai (2007-2013)</v>
      </c>
      <c r="F67" s="5" t="str">
        <f>[1]vk!E810</f>
        <v>1013</v>
      </c>
      <c r="G67" s="5" t="str">
        <f>[1]vk!F810</f>
        <v>Tehniskā palīdzība Eiropas Zivsaimniecības fonda (EZF) apgūšanai (2007-2013).</v>
      </c>
      <c r="H67" s="7">
        <v>563815</v>
      </c>
      <c r="I67" s="5">
        <v>1</v>
      </c>
      <c r="J67" s="7">
        <f t="shared" si="5"/>
        <v>563815</v>
      </c>
      <c r="K67" s="7">
        <f t="shared" si="2"/>
        <v>0</v>
      </c>
    </row>
    <row r="68" spans="2:11" ht="38.25">
      <c r="B68" s="55" t="s">
        <v>485</v>
      </c>
      <c r="C68" s="5" t="s">
        <v>485</v>
      </c>
      <c r="D68" s="5" t="s">
        <v>508</v>
      </c>
      <c r="E68" s="5" t="str">
        <f>[1]vk!D811</f>
        <v>Maksājumu iestādes izdevumi Eiropas Zivsaimniecības fonda (EZF) projektu un pasākumu īstenošanai (2007-2013)</v>
      </c>
      <c r="F68" s="5" t="str">
        <f>[1]vk!E811</f>
        <v>1014</v>
      </c>
      <c r="G68" s="5" t="str">
        <f>[1]vk!F811</f>
        <v>Maksājumu iestādes izdevumi Eiropas Zivsaimniecības fonda (EZF) projektu un pasākumu īstenošanai (2007-2013).</v>
      </c>
      <c r="H68" s="7">
        <v>3574795</v>
      </c>
      <c r="I68" s="5">
        <v>1</v>
      </c>
      <c r="J68" s="7">
        <f>SUM(H68*I68)</f>
        <v>3574795</v>
      </c>
      <c r="K68" s="7">
        <f t="shared" si="2"/>
        <v>0</v>
      </c>
    </row>
    <row r="69" spans="2:11" ht="38.25">
      <c r="B69" s="55" t="s">
        <v>485</v>
      </c>
      <c r="C69" s="5" t="s">
        <v>485</v>
      </c>
      <c r="D69" s="5" t="s">
        <v>508</v>
      </c>
      <c r="E69" s="5" t="str">
        <f>[1]vk!D812</f>
        <v>Eiropas Kopienas iniciatīvas projekti</v>
      </c>
      <c r="F69" s="5" t="str">
        <f>[1]vk!E812</f>
        <v>1015</v>
      </c>
      <c r="G69" s="5" t="str">
        <f>[1]vk!F812</f>
        <v>Eiropas Kopienas iniciatīvas projekti</v>
      </c>
      <c r="H69" s="7">
        <v>0</v>
      </c>
      <c r="I69" s="5">
        <v>1</v>
      </c>
      <c r="J69" s="7">
        <f t="shared" ref="J69:J83" si="6">SUM(H69*I69)</f>
        <v>0</v>
      </c>
      <c r="K69" s="7">
        <f t="shared" si="2"/>
        <v>0</v>
      </c>
    </row>
    <row r="70" spans="2:11" ht="51">
      <c r="B70" s="55" t="s">
        <v>485</v>
      </c>
      <c r="C70" s="5" t="s">
        <v>485</v>
      </c>
      <c r="D70" s="5" t="s">
        <v>508</v>
      </c>
      <c r="E70" s="5" t="str">
        <f>[1]vk!D813</f>
        <v>Atmaksas valsts pamatbudžetā par 3.mērķa "Eiropas teritoriālā sadarbība" pārrobežu sadarbības programmu, projektu un pasākumu īstenošanu</v>
      </c>
      <c r="F70" s="5" t="str">
        <f>[1]vk!E813</f>
        <v>1016</v>
      </c>
      <c r="G70" s="5" t="str">
        <f>[1]vk!F813</f>
        <v>Atmaksas valsts pamatbudžetā par 3.mērķa "Eiropas teritoriālā sadarbība" pārrobežu sadarbības programmu, projektu un pasākumu īstenošanu.</v>
      </c>
      <c r="H70" s="7">
        <v>19777</v>
      </c>
      <c r="I70" s="5">
        <v>1</v>
      </c>
      <c r="J70" s="7">
        <f t="shared" si="6"/>
        <v>19777</v>
      </c>
      <c r="K70" s="7">
        <f t="shared" si="2"/>
        <v>0</v>
      </c>
    </row>
    <row r="71" spans="2:11" ht="51">
      <c r="B71" s="55" t="s">
        <v>485</v>
      </c>
      <c r="C71" s="5" t="s">
        <v>485</v>
      </c>
      <c r="D71" s="5" t="s">
        <v>508</v>
      </c>
      <c r="E71" s="5" t="str">
        <f>[1]vk!D814</f>
        <v>Izdevumi 3.mērķa "Eiropas teritoriālā sadarbība" pārrobežu sadarbības programmu, projektu un pasākumu īstenošanai</v>
      </c>
      <c r="F71" s="5" t="str">
        <f>[1]vk!E814</f>
        <v>1017</v>
      </c>
      <c r="G71" s="5" t="str">
        <f>[1]vk!F814</f>
        <v>Izdevumi 3.mērķa "Eiropas teritoriālā sadarbība" pārrobežu sadarbības programmu, projektu un pasākumu īstenošanai</v>
      </c>
      <c r="H71" s="7">
        <v>23267</v>
      </c>
      <c r="I71" s="5">
        <v>1</v>
      </c>
      <c r="J71" s="7">
        <f t="shared" si="6"/>
        <v>23267</v>
      </c>
      <c r="K71" s="7">
        <f t="shared" si="2"/>
        <v>0</v>
      </c>
    </row>
    <row r="72" spans="2:11" ht="38.25">
      <c r="B72" s="55" t="s">
        <v>485</v>
      </c>
      <c r="C72" s="5" t="s">
        <v>485</v>
      </c>
      <c r="D72" s="5" t="s">
        <v>508</v>
      </c>
      <c r="E72" s="5" t="str">
        <f>[1]vk!D815</f>
        <v>Izdevumi citu Eiropas Savienības politiku instrumentu projektu un pasākumu īstenošanai</v>
      </c>
      <c r="F72" s="5" t="str">
        <f>[1]vk!E815</f>
        <v>1018</v>
      </c>
      <c r="G72" s="5" t="str">
        <f>[1]vk!F815</f>
        <v>Izdevumi citu Eiropas Savienības politiku instrumentu projektu un pasākumu īstenošanai</v>
      </c>
      <c r="H72" s="7">
        <v>2980370</v>
      </c>
      <c r="I72" s="5">
        <v>1</v>
      </c>
      <c r="J72" s="7">
        <f t="shared" si="6"/>
        <v>2980370</v>
      </c>
      <c r="K72" s="7">
        <f t="shared" ref="K72:K97" si="7">SUM(J72-H72)</f>
        <v>0</v>
      </c>
    </row>
    <row r="73" spans="2:11" ht="63.75">
      <c r="B73" s="55" t="s">
        <v>485</v>
      </c>
      <c r="C73" s="5" t="s">
        <v>485</v>
      </c>
      <c r="D73" s="5" t="s">
        <v>508</v>
      </c>
      <c r="E73" s="5" t="str">
        <f>[1]vk!D816</f>
        <v>Izdevumi Eiropas Ekonomikas zonas finanšu instrumenta un Norvēģijas valdības divpusējā finanšu instrumenta finansēto programmu, projektu un pasākumu īstenošanai</v>
      </c>
      <c r="F73" s="5" t="str">
        <f>[1]vk!E816</f>
        <v>1168</v>
      </c>
      <c r="G73" s="5" t="str">
        <f>[1]vk!F816</f>
        <v>Izdevumi Eiropas Ekonomikas zonas finanšu instrumenta un Norvēģijas valdības divpusējā finanšu instrumenta finansēto programmu, projektu un pasākumu īstenošanai.</v>
      </c>
      <c r="H73" s="7">
        <v>0</v>
      </c>
      <c r="I73" s="5">
        <v>1</v>
      </c>
      <c r="J73" s="7">
        <f t="shared" si="6"/>
        <v>0</v>
      </c>
      <c r="K73" s="7">
        <f t="shared" si="7"/>
        <v>0</v>
      </c>
    </row>
    <row r="74" spans="2:11" ht="25.5">
      <c r="B74" s="55" t="s">
        <v>485</v>
      </c>
      <c r="C74" s="55"/>
      <c r="D74" s="55" t="s">
        <v>508</v>
      </c>
      <c r="E74" s="55"/>
      <c r="F74" s="55"/>
      <c r="G74" s="55"/>
      <c r="H74" s="56">
        <f>SUM(H61:H73)</f>
        <v>220602905</v>
      </c>
      <c r="I74" s="55"/>
      <c r="J74" s="56">
        <f>SUM(J61:J73)</f>
        <v>220602905</v>
      </c>
      <c r="K74" s="56">
        <f t="shared" si="7"/>
        <v>0</v>
      </c>
    </row>
    <row r="75" spans="2:11" ht="38.25">
      <c r="B75" s="55" t="s">
        <v>485</v>
      </c>
      <c r="C75" s="5" t="s">
        <v>485</v>
      </c>
      <c r="D75" s="5" t="s">
        <v>509</v>
      </c>
      <c r="E75" s="5" t="str">
        <f>[1]vk!D817</f>
        <v>Atmaksas finansējuma saņēmējam par Eiropas komunikāciju tīklu finansējumu</v>
      </c>
      <c r="F75" s="5" t="str">
        <f>[1]vk!E817</f>
        <v>1024</v>
      </c>
      <c r="G75" s="5" t="str">
        <f>[1]vk!F817</f>
        <v>Eiropas komunikāciju tīklu (ostu, dzelzceļa, autoceļu un gaisa transporta) projektu un pasākumu ieviešanas nodrošināšana (pamatdarbība)</v>
      </c>
      <c r="H75" s="7">
        <v>1577132</v>
      </c>
      <c r="I75" s="5">
        <v>1</v>
      </c>
      <c r="J75" s="7">
        <f t="shared" si="6"/>
        <v>1577132</v>
      </c>
      <c r="K75" s="7">
        <f t="shared" si="7"/>
        <v>0</v>
      </c>
    </row>
    <row r="76" spans="2:11" ht="38.25">
      <c r="B76" s="55" t="s">
        <v>485</v>
      </c>
      <c r="C76" s="5" t="s">
        <v>485</v>
      </c>
      <c r="D76" s="5" t="s">
        <v>509</v>
      </c>
      <c r="E76" s="5" t="str">
        <f>[1]vk!D818</f>
        <v>Transeiropas tīklu kopējās intereses projekti</v>
      </c>
      <c r="F76" s="5" t="str">
        <f>[1]vk!E818</f>
        <v>1025</v>
      </c>
      <c r="G76" s="5" t="str">
        <f>[1]vk!F818</f>
        <v>Eiropas komunikāciju tīklu (ostu, dzelzceļa, autoceļu un gaisa transporta) projektu un pasākumu ieviešanas nodrošināšana (pamatdarbība)</v>
      </c>
      <c r="H76" s="7">
        <v>66119</v>
      </c>
      <c r="I76" s="5">
        <v>1</v>
      </c>
      <c r="J76" s="7">
        <f t="shared" si="6"/>
        <v>66119</v>
      </c>
      <c r="K76" s="7">
        <f t="shared" si="7"/>
        <v>0</v>
      </c>
    </row>
    <row r="77" spans="2:11" s="50" customFormat="1" ht="38.25">
      <c r="B77" s="55" t="s">
        <v>485</v>
      </c>
      <c r="C77" s="4" t="s">
        <v>485</v>
      </c>
      <c r="D77" s="4" t="s">
        <v>509</v>
      </c>
      <c r="E77" s="4" t="s">
        <v>879</v>
      </c>
      <c r="F77" s="4" t="s">
        <v>880</v>
      </c>
      <c r="G77" s="4">
        <v>0</v>
      </c>
      <c r="H77" s="49">
        <v>1823862</v>
      </c>
      <c r="I77" s="4">
        <v>1</v>
      </c>
      <c r="J77" s="49">
        <f>SUM(H77*I77)</f>
        <v>1823862</v>
      </c>
      <c r="K77" s="49">
        <f>SUM(J77-H77)</f>
        <v>0</v>
      </c>
    </row>
    <row r="78" spans="2:11" s="50" customFormat="1" ht="38.25">
      <c r="B78" s="55" t="s">
        <v>485</v>
      </c>
      <c r="C78" s="4" t="s">
        <v>485</v>
      </c>
      <c r="D78" s="4" t="s">
        <v>509</v>
      </c>
      <c r="E78" s="4" t="s">
        <v>881</v>
      </c>
      <c r="F78" s="4" t="s">
        <v>882</v>
      </c>
      <c r="G78" s="4">
        <v>0</v>
      </c>
      <c r="H78" s="49">
        <v>2145720</v>
      </c>
      <c r="I78" s="4">
        <v>1</v>
      </c>
      <c r="J78" s="49">
        <f>SUM(H78*I78)</f>
        <v>2145720</v>
      </c>
      <c r="K78" s="49">
        <f>SUM(J78-H78)</f>
        <v>0</v>
      </c>
    </row>
    <row r="79" spans="2:11" ht="25.5">
      <c r="B79" s="55" t="s">
        <v>485</v>
      </c>
      <c r="C79" s="55"/>
      <c r="D79" s="55" t="s">
        <v>509</v>
      </c>
      <c r="E79" s="55"/>
      <c r="F79" s="55"/>
      <c r="G79" s="55"/>
      <c r="H79" s="56">
        <f>SUM(H75:H78)</f>
        <v>5612833</v>
      </c>
      <c r="I79" s="55"/>
      <c r="J79" s="56">
        <f>SUM(J75:J78)</f>
        <v>5612833</v>
      </c>
      <c r="K79" s="56">
        <f t="shared" si="7"/>
        <v>0</v>
      </c>
    </row>
    <row r="80" spans="2:11" ht="51">
      <c r="B80" s="55" t="s">
        <v>485</v>
      </c>
      <c r="C80" s="5" t="s">
        <v>485</v>
      </c>
      <c r="D80" s="5" t="s">
        <v>511</v>
      </c>
      <c r="E80" s="5" t="str">
        <f>[1]vk!D819</f>
        <v>Eiropas Ekonomikas zonas finanšu instrumenta un Norvēģijas valdības divpusējā finanšu instrumenta finansētie projekti</v>
      </c>
      <c r="F80" s="5" t="str">
        <f>[1]vk!E819</f>
        <v>377</v>
      </c>
      <c r="G80" s="5" t="str">
        <f>[1]vk!F819</f>
        <v>Finansējums Eiropas Ekonomikas zonas finanšu instrumenta un Norvēģijas valdības divpusējā finanšu instrumenta finansētajām programmām, projektiem un pasākumiem</v>
      </c>
      <c r="H80" s="7">
        <v>3971</v>
      </c>
      <c r="I80" s="5">
        <v>1</v>
      </c>
      <c r="J80" s="7">
        <f t="shared" si="6"/>
        <v>3971</v>
      </c>
      <c r="K80" s="7">
        <f t="shared" si="7"/>
        <v>0</v>
      </c>
    </row>
    <row r="81" spans="2:11" ht="38.25">
      <c r="B81" s="55" t="s">
        <v>485</v>
      </c>
      <c r="C81" s="5" t="s">
        <v>485</v>
      </c>
      <c r="D81" s="5" t="s">
        <v>511</v>
      </c>
      <c r="E81" s="5" t="str">
        <f>[1]vk!D820</f>
        <v>Ārvalstu finanšu palīdzības finansēto projektu īstenošana labklājības nozarē</v>
      </c>
      <c r="F81" s="5" t="str">
        <f>[1]vk!E820</f>
        <v>429</v>
      </c>
      <c r="G81" s="5" t="str">
        <f>[1]vk!F820</f>
        <v>Bērnu tiesību aizsardzības nodrošināšana</v>
      </c>
      <c r="H81" s="7">
        <v>0</v>
      </c>
      <c r="I81" s="5">
        <v>1</v>
      </c>
      <c r="J81" s="7">
        <f t="shared" si="6"/>
        <v>0</v>
      </c>
      <c r="K81" s="7">
        <f t="shared" si="7"/>
        <v>0</v>
      </c>
    </row>
    <row r="82" spans="2:11" ht="25.5">
      <c r="B82" s="55" t="s">
        <v>485</v>
      </c>
      <c r="C82" s="55"/>
      <c r="D82" s="55" t="s">
        <v>511</v>
      </c>
      <c r="E82" s="55"/>
      <c r="F82" s="55"/>
      <c r="G82" s="55"/>
      <c r="H82" s="56">
        <f>SUM(H80:H81)</f>
        <v>3971</v>
      </c>
      <c r="I82" s="55"/>
      <c r="J82" s="56">
        <f>SUM(J80:J81)</f>
        <v>3971</v>
      </c>
      <c r="K82" s="56">
        <f t="shared" si="7"/>
        <v>0</v>
      </c>
    </row>
    <row r="83" spans="2:11" ht="38.25">
      <c r="B83" s="55" t="s">
        <v>485</v>
      </c>
      <c r="C83" s="5" t="s">
        <v>485</v>
      </c>
      <c r="D83" s="5" t="s">
        <v>512</v>
      </c>
      <c r="E83" s="5" t="str">
        <f>[1]vk!D821</f>
        <v>Eiropas Kopienas iniciatīvas projektu un pasākumu īstenošana (2007-2013)</v>
      </c>
      <c r="F83" s="5" t="str">
        <f>[1]vk!E821</f>
        <v>1125</v>
      </c>
      <c r="G83" s="5" t="str">
        <f>[1]vk!F821</f>
        <v>Nekustamā īpašuma raksturojošo datu reģistru vešana</v>
      </c>
      <c r="H83" s="7">
        <v>0</v>
      </c>
      <c r="I83" s="5">
        <v>1</v>
      </c>
      <c r="J83" s="7">
        <f t="shared" si="6"/>
        <v>0</v>
      </c>
      <c r="K83" s="7">
        <f t="shared" si="7"/>
        <v>0</v>
      </c>
    </row>
    <row r="84" spans="2:11" ht="51">
      <c r="B84" s="55" t="s">
        <v>485</v>
      </c>
      <c r="C84" s="5" t="s">
        <v>485</v>
      </c>
      <c r="D84" s="5" t="s">
        <v>512</v>
      </c>
      <c r="E84" s="5" t="str">
        <f>[1]vk!D822</f>
        <v>Atmaksas Eiropas Komisijas programmas "Solidaritātes un migrācijas plūsmu pārvaldīšanas pamatprogrammas 2007.-2013.gadam" īstenošanai</v>
      </c>
      <c r="F84" s="5" t="str">
        <f>[1]vk!E822</f>
        <v>1126</v>
      </c>
      <c r="G84" s="5" t="str">
        <f>[1]vk!F822</f>
        <v>Atmaksas valsts pamatbudžetā par Eiropas Komisijas programmas "Solidaritātes un migrācijas plūsmu pārvaldīšanas pamatprogrammas 2007.-2013.gadam" īstenošanu</v>
      </c>
      <c r="H84" s="7">
        <v>787032</v>
      </c>
      <c r="I84" s="5">
        <v>1</v>
      </c>
      <c r="J84" s="7">
        <f>SUM(H84*I84)</f>
        <v>787032</v>
      </c>
      <c r="K84" s="7">
        <f t="shared" si="7"/>
        <v>0</v>
      </c>
    </row>
    <row r="85" spans="2:11" ht="38.25">
      <c r="B85" s="55" t="s">
        <v>485</v>
      </c>
      <c r="C85" s="5" t="s">
        <v>485</v>
      </c>
      <c r="D85" s="5" t="s">
        <v>512</v>
      </c>
      <c r="E85" s="5" t="str">
        <f>[1]vk!D823</f>
        <v>Citi ES politiku instrumentu projektu un pasākumu īstenošana (2007-2013)</v>
      </c>
      <c r="F85" s="5" t="str">
        <f>[1]vk!E823</f>
        <v>1127</v>
      </c>
      <c r="G85" s="5" t="str">
        <f>[1]vk!F823</f>
        <v>Politikas plānošana, izstrāde un uzraudzība ES un starptautisko tiesību jomā</v>
      </c>
      <c r="H85" s="7">
        <v>0</v>
      </c>
      <c r="I85" s="5">
        <v>1</v>
      </c>
      <c r="J85" s="7">
        <f t="shared" ref="J85:J94" si="8">SUM(H85*I85)</f>
        <v>0</v>
      </c>
      <c r="K85" s="7">
        <f t="shared" si="7"/>
        <v>0</v>
      </c>
    </row>
    <row r="86" spans="2:11" ht="51">
      <c r="B86" s="55" t="s">
        <v>485</v>
      </c>
      <c r="C86" s="5" t="s">
        <v>485</v>
      </c>
      <c r="D86" s="5" t="s">
        <v>512</v>
      </c>
      <c r="E86" s="5" t="str">
        <f>[1]vk!D824</f>
        <v>Eiropas Komisijas programmas "Solidaritātes un migrācijas plūsmu pārvaldīšanas pamatprogrammas 2007.-2013.gadam" īstenošana</v>
      </c>
      <c r="F86" s="5" t="str">
        <f>[1]vk!E824</f>
        <v>597</v>
      </c>
      <c r="G86" s="5" t="str">
        <f>[1]vk!F824</f>
        <v>Nozares stratēģiskā plānošana, koordinēšana un uzraudzība tieslietu nozares jomās</v>
      </c>
      <c r="H86" s="7">
        <f>[1]vk!G824</f>
        <v>1968125</v>
      </c>
      <c r="I86" s="5">
        <v>1</v>
      </c>
      <c r="J86" s="7">
        <f t="shared" si="8"/>
        <v>1968125</v>
      </c>
      <c r="K86" s="7">
        <f t="shared" si="7"/>
        <v>0</v>
      </c>
    </row>
    <row r="87" spans="2:11" ht="63.75">
      <c r="B87" s="55" t="s">
        <v>485</v>
      </c>
      <c r="C87" s="5" t="s">
        <v>485</v>
      </c>
      <c r="D87" s="5" t="s">
        <v>512</v>
      </c>
      <c r="E87" s="5" t="str">
        <f>[1]vk!D825</f>
        <v>Tehniskā palīdzība Eiropas Komisijas programmas "Solidaritātes un migrācijas plūsmu pārvaldīšanas pamatprogrammas 2007.-2013.gadam" īstenošanai</v>
      </c>
      <c r="F87" s="5" t="str">
        <f>[1]vk!E825</f>
        <v>1128</v>
      </c>
      <c r="G87" s="5" t="str">
        <f>[1]vk!F825</f>
        <v>Vadošās iestādes funkcija Eiropas Komisijas programmas "Solidaritātes un migrācijas plūsmu pārvaldīšanas pamatprogrammas 2007.-2013.gadam" ieviešanas nodrošināšanai (tehniskā palīdzība)</v>
      </c>
      <c r="H87" s="7">
        <f>[1]vk!G825</f>
        <v>55978</v>
      </c>
      <c r="I87" s="5">
        <v>1</v>
      </c>
      <c r="J87" s="7">
        <f t="shared" si="8"/>
        <v>55978</v>
      </c>
      <c r="K87" s="7">
        <f t="shared" si="7"/>
        <v>0</v>
      </c>
    </row>
    <row r="88" spans="2:11" ht="51">
      <c r="B88" s="55" t="s">
        <v>485</v>
      </c>
      <c r="C88" s="5" t="s">
        <v>485</v>
      </c>
      <c r="D88" s="5" t="s">
        <v>512</v>
      </c>
      <c r="E88" s="5" t="str">
        <f>[1]vk!D826</f>
        <v>Eiropas Ekonomikas zonas finanšu instrumenta un Norvēģijas valdības divpusējā finanšu instrumenta finansētie projekti</v>
      </c>
      <c r="F88" s="5" t="str">
        <f>[1]vk!E826</f>
        <v>1118</v>
      </c>
      <c r="G88" s="5" t="str">
        <f>[1]vk!F826</f>
        <v>Kriminālsoda - piespiedu darbs - izpildes organizēšana</v>
      </c>
      <c r="H88" s="7">
        <v>0</v>
      </c>
      <c r="I88" s="5">
        <v>1</v>
      </c>
      <c r="J88" s="7">
        <f t="shared" si="8"/>
        <v>0</v>
      </c>
      <c r="K88" s="7">
        <f t="shared" si="7"/>
        <v>0</v>
      </c>
    </row>
    <row r="89" spans="2:11" ht="38.25">
      <c r="B89" s="55" t="s">
        <v>485</v>
      </c>
      <c r="C89" s="5" t="s">
        <v>485</v>
      </c>
      <c r="D89" s="5" t="s">
        <v>512</v>
      </c>
      <c r="E89" s="5" t="e">
        <f>[1]vk!D827</f>
        <v>#REF!</v>
      </c>
      <c r="F89" s="5" t="str">
        <f>[1]vk!E827</f>
        <v>1119</v>
      </c>
      <c r="G89" s="5" t="str">
        <f>[1]vk!F827</f>
        <v>Personu, kuras nosacīti notiesātas vai nosacīti pirms termiņa atbrīvotas no brīvības atņemšanas iestādēm, uzraudzība.</v>
      </c>
      <c r="H89" s="7">
        <v>56030</v>
      </c>
      <c r="I89" s="5">
        <v>1</v>
      </c>
      <c r="J89" s="7">
        <f t="shared" si="8"/>
        <v>56030</v>
      </c>
      <c r="K89" s="7">
        <f t="shared" si="7"/>
        <v>0</v>
      </c>
    </row>
    <row r="90" spans="2:11" ht="38.25">
      <c r="B90" s="55" t="s">
        <v>485</v>
      </c>
      <c r="C90" s="5" t="s">
        <v>485</v>
      </c>
      <c r="D90" s="5" t="s">
        <v>512</v>
      </c>
      <c r="E90" s="5" t="e">
        <f>[1]vk!D828</f>
        <v>#REF!</v>
      </c>
      <c r="F90" s="5" t="str">
        <f>[1]vk!E828</f>
        <v>1120</v>
      </c>
      <c r="G90" s="5" t="str">
        <f>[1]vk!F828</f>
        <v>Izlīgumu kriminālprocesā organizēšana un vadīšana</v>
      </c>
      <c r="H90" s="7">
        <v>0</v>
      </c>
      <c r="I90" s="5">
        <v>1</v>
      </c>
      <c r="J90" s="7">
        <f t="shared" si="8"/>
        <v>0</v>
      </c>
      <c r="K90" s="7">
        <f t="shared" si="7"/>
        <v>0</v>
      </c>
    </row>
    <row r="91" spans="2:11" ht="51">
      <c r="B91" s="55" t="s">
        <v>485</v>
      </c>
      <c r="C91" s="5" t="s">
        <v>485</v>
      </c>
      <c r="D91" s="5" t="s">
        <v>512</v>
      </c>
      <c r="E91" s="5" t="e">
        <f>[1]vk!D829</f>
        <v>#REF!</v>
      </c>
      <c r="F91" s="5" t="str">
        <f>[1]vk!E829</f>
        <v>1121</v>
      </c>
      <c r="G91" s="5" t="str">
        <f>[1]vk!F829</f>
        <v>Drošības līdzekļa -apcietinājums - izpilde (apcietināto ēdināšana, veselības aprūpe, apgāde ar normatīvajos aktos noteikto, ieslodzījuma vietu uzturēšana, utml.)</v>
      </c>
      <c r="H91" s="7">
        <v>38872</v>
      </c>
      <c r="I91" s="5">
        <v>1</v>
      </c>
      <c r="J91" s="7">
        <f t="shared" si="8"/>
        <v>38872</v>
      </c>
      <c r="K91" s="7">
        <f t="shared" si="7"/>
        <v>0</v>
      </c>
    </row>
    <row r="92" spans="2:11" ht="51">
      <c r="B92" s="55" t="s">
        <v>485</v>
      </c>
      <c r="C92" s="5" t="s">
        <v>485</v>
      </c>
      <c r="D92" s="5" t="s">
        <v>512</v>
      </c>
      <c r="E92" s="5" t="e">
        <f>[1]vk!D830</f>
        <v>#REF!</v>
      </c>
      <c r="F92" s="5" t="str">
        <f>[1]vk!E830</f>
        <v>1122</v>
      </c>
      <c r="G92" s="5" t="str">
        <f>[1]vk!F830</f>
        <v>Kriminālsoda - brīvības atņemšana - izpilde (notiesāto ēdināšana, veselības aprūpe, apgāde ar normatīvajos aktos noteikto, ieslodzījuma vietu uzturēšana, utml.)</v>
      </c>
      <c r="H92" s="7">
        <v>97497</v>
      </c>
      <c r="I92" s="5">
        <v>1</v>
      </c>
      <c r="J92" s="7">
        <f t="shared" si="8"/>
        <v>97497</v>
      </c>
      <c r="K92" s="7">
        <f t="shared" si="7"/>
        <v>0</v>
      </c>
    </row>
    <row r="93" spans="2:11" ht="51">
      <c r="B93" s="55" t="s">
        <v>485</v>
      </c>
      <c r="C93" s="5" t="s">
        <v>485</v>
      </c>
      <c r="D93" s="5" t="s">
        <v>512</v>
      </c>
      <c r="E93" s="5" t="e">
        <f>[1]vk!D831</f>
        <v>#REF!</v>
      </c>
      <c r="F93" s="5" t="str">
        <f>[1]vk!E831</f>
        <v>1124</v>
      </c>
      <c r="G93" s="5" t="str">
        <f>[1]vk!F831</f>
        <v>Kriminālsoda - arests - izpilde (ar arestu notiesāto ēdināšana, veselības aprūpe, apgāde ar normatīvajos aktos noteikto, ieslodzījuma vietu uzturēšana, utml.)</v>
      </c>
      <c r="H93" s="7">
        <v>455</v>
      </c>
      <c r="I93" s="5">
        <v>1</v>
      </c>
      <c r="J93" s="7">
        <f t="shared" si="8"/>
        <v>455</v>
      </c>
      <c r="K93" s="7">
        <f t="shared" si="7"/>
        <v>0</v>
      </c>
    </row>
    <row r="94" spans="2:11" ht="38.25">
      <c r="B94" s="55" t="s">
        <v>485</v>
      </c>
      <c r="C94" s="5" t="s">
        <v>485</v>
      </c>
      <c r="D94" s="5" t="s">
        <v>512</v>
      </c>
      <c r="E94" s="5" t="e">
        <f>[1]vk!D832</f>
        <v>#REF!</v>
      </c>
      <c r="F94" s="5" t="str">
        <f>[1]vk!E832</f>
        <v>1131</v>
      </c>
      <c r="G94" s="5" t="str">
        <f>[1]vk!F832</f>
        <v>Nozares stratēģiskā plānošana, koordinēšana un uzraudzība tieslietu nozares jomās</v>
      </c>
      <c r="H94" s="7">
        <v>0</v>
      </c>
      <c r="I94" s="5">
        <v>1</v>
      </c>
      <c r="J94" s="7">
        <f t="shared" si="8"/>
        <v>0</v>
      </c>
      <c r="K94" s="7">
        <f t="shared" si="7"/>
        <v>0</v>
      </c>
    </row>
    <row r="95" spans="2:11" ht="51">
      <c r="B95" s="55" t="s">
        <v>485</v>
      </c>
      <c r="C95" s="5" t="s">
        <v>485</v>
      </c>
      <c r="D95" s="5" t="s">
        <v>512</v>
      </c>
      <c r="E95" s="5" t="str">
        <f>[1]vk!D833</f>
        <v>Eiropas Ekonomikas zonas finanšu instrumenta un Norvēģijas valdības divpusējā finanšu instrumenta finansēto grantu shēmu īstenošana</v>
      </c>
      <c r="F95" s="5" t="str">
        <f>[1]vk!E833</f>
        <v>603</v>
      </c>
      <c r="G95" s="5" t="str">
        <f>[1]vk!F833</f>
        <v>Eiropas Ekonomikas zonas finanšu instrumenta un Norvēģijas valdības divpusējā finanšu instrumenta ieviešana (grantu shēmas apsaimniekotājs) (SIF)</v>
      </c>
      <c r="H95" s="7">
        <v>62801</v>
      </c>
      <c r="I95" s="5">
        <v>1</v>
      </c>
      <c r="J95" s="7">
        <f>SUM(H95*I95)</f>
        <v>62801</v>
      </c>
      <c r="K95" s="7">
        <f t="shared" si="7"/>
        <v>0</v>
      </c>
    </row>
    <row r="96" spans="2:11" ht="38.25">
      <c r="B96" s="55" t="s">
        <v>485</v>
      </c>
      <c r="C96" s="5" t="s">
        <v>485</v>
      </c>
      <c r="D96" s="5" t="s">
        <v>512</v>
      </c>
      <c r="E96" s="5" t="str">
        <f>[1]vk!D834</f>
        <v>Latvijas un Šveices sadarbības programmas finansēto projektu un pasākumu īstenošana (2007-2013)</v>
      </c>
      <c r="F96" s="5" t="str">
        <f>[1]vk!E834</f>
        <v>1123</v>
      </c>
      <c r="G96" s="5" t="str">
        <f>[1]vk!F834</f>
        <v>Latvijas un Šveices sadarbības programmas finansētā projekta ieviešana (Starpniekinstitūcija) (SIF)</v>
      </c>
      <c r="H96" s="7">
        <v>0</v>
      </c>
      <c r="I96" s="5">
        <v>1</v>
      </c>
      <c r="J96" s="7">
        <f t="shared" ref="J96:J106" si="9">SUM(H96*I96)</f>
        <v>0</v>
      </c>
      <c r="K96" s="7">
        <f t="shared" si="7"/>
        <v>0</v>
      </c>
    </row>
    <row r="97" spans="2:11" ht="38.25">
      <c r="B97" s="55" t="s">
        <v>485</v>
      </c>
      <c r="C97" s="5" t="s">
        <v>485</v>
      </c>
      <c r="D97" s="5" t="s">
        <v>512</v>
      </c>
      <c r="E97" s="5" t="e">
        <f>[1]vk!D835</f>
        <v>#REF!</v>
      </c>
      <c r="F97" s="5" t="str">
        <f>[1]vk!E835</f>
        <v>1136</v>
      </c>
      <c r="G97" s="5" t="str">
        <f>[1]vk!F835</f>
        <v>Tiesnešu atalgojuma un materiāltehnisko līdzekļu tiesām nodrošināšana</v>
      </c>
      <c r="H97" s="7">
        <v>0</v>
      </c>
      <c r="I97" s="5">
        <v>1</v>
      </c>
      <c r="J97" s="7">
        <f t="shared" si="9"/>
        <v>0</v>
      </c>
      <c r="K97" s="7">
        <f t="shared" si="7"/>
        <v>0</v>
      </c>
    </row>
    <row r="98" spans="2:11" ht="25.5">
      <c r="B98" s="55" t="s">
        <v>485</v>
      </c>
      <c r="C98" s="55"/>
      <c r="D98" s="55" t="s">
        <v>512</v>
      </c>
      <c r="E98" s="55"/>
      <c r="F98" s="55"/>
      <c r="G98" s="55"/>
      <c r="H98" s="56">
        <f>SUM(H83:H97)</f>
        <v>3066790</v>
      </c>
      <c r="I98" s="55"/>
      <c r="J98" s="56">
        <f>SUM(J83:J97)</f>
        <v>3066790</v>
      </c>
      <c r="K98" s="56"/>
    </row>
    <row r="99" spans="2:11" ht="38.25">
      <c r="B99" s="55" t="s">
        <v>485</v>
      </c>
      <c r="C99" s="5" t="s">
        <v>485</v>
      </c>
      <c r="D99" s="5" t="s">
        <v>514</v>
      </c>
      <c r="E99" s="5" t="str">
        <f>[1]vk!D836</f>
        <v>Atmaksas valsts pamatbudžetā par 3.mērķa "Eiropas teritoriālā sadarbība" finansējumu</v>
      </c>
      <c r="F99" s="5" t="str">
        <f>[1]vk!E836</f>
        <v>809</v>
      </c>
      <c r="G99" s="5" t="str">
        <f>[1]vk!F836</f>
        <v>Atmaksas valsts pamatbudžetā par 3.mērķa "Eiropas teritoriālā sadarbība" finansējumu</v>
      </c>
      <c r="H99" s="7">
        <v>168621</v>
      </c>
      <c r="I99" s="5">
        <v>1</v>
      </c>
      <c r="J99" s="7">
        <f t="shared" si="9"/>
        <v>168621</v>
      </c>
      <c r="K99" s="7">
        <f>SUM(J99-H99)</f>
        <v>0</v>
      </c>
    </row>
    <row r="100" spans="2:11" ht="38.25">
      <c r="B100" s="55" t="s">
        <v>485</v>
      </c>
      <c r="C100" s="5" t="s">
        <v>485</v>
      </c>
      <c r="D100" s="5" t="s">
        <v>514</v>
      </c>
      <c r="E100" s="5" t="str">
        <f>[1]vk!D837</f>
        <v>3.mērķa "Eiropas teritoriālā sadarbība" finansētie projekti</v>
      </c>
      <c r="F100" s="5" t="str">
        <f>[1]vk!E837</f>
        <v>776</v>
      </c>
      <c r="G100" s="5" t="str">
        <f>[1]vk!F837</f>
        <v>3.mērķa programmas "Eiropas teritoriālā sadarbība" finansētie projekti</v>
      </c>
      <c r="H100" s="7">
        <v>104206</v>
      </c>
      <c r="I100" s="5">
        <v>1</v>
      </c>
      <c r="J100" s="7">
        <f t="shared" si="9"/>
        <v>104206</v>
      </c>
      <c r="K100" s="7">
        <f>SUM(J100-H100)</f>
        <v>0</v>
      </c>
    </row>
    <row r="101" spans="2:11" ht="38.25">
      <c r="B101" s="55" t="s">
        <v>485</v>
      </c>
      <c r="C101" s="5" t="s">
        <v>485</v>
      </c>
      <c r="D101" s="5" t="s">
        <v>514</v>
      </c>
      <c r="E101" s="5" t="str">
        <f>[1]vk!D838</f>
        <v>LIFE programmas projekti</v>
      </c>
      <c r="F101" s="5" t="str">
        <f>[1]vk!E838</f>
        <v>773</v>
      </c>
      <c r="G101" s="5" t="str">
        <f>[1]vk!F838</f>
        <v>LIFE programmas projekti</v>
      </c>
      <c r="H101" s="7">
        <f>[1]vk!G838</f>
        <v>100000</v>
      </c>
      <c r="I101" s="5">
        <v>1</v>
      </c>
      <c r="J101" s="7">
        <f t="shared" si="9"/>
        <v>100000</v>
      </c>
      <c r="K101" s="7">
        <f>SUM(J101-H101)</f>
        <v>0</v>
      </c>
    </row>
    <row r="102" spans="2:11" ht="51">
      <c r="B102" s="55" t="s">
        <v>485</v>
      </c>
      <c r="C102" s="5" t="s">
        <v>485</v>
      </c>
      <c r="D102" s="5" t="s">
        <v>514</v>
      </c>
      <c r="E102" s="5" t="str">
        <f>[1]vk!D839</f>
        <v>Eiropas Ekonomikas zonas finanšu instrumenta un Norvēģijas valdības divpusējā finanšu instrumenta finansētie projekti</v>
      </c>
      <c r="F102" s="5" t="str">
        <f>[1]vk!E839</f>
        <v>755</v>
      </c>
      <c r="G102" s="5" t="str">
        <f>[1]vk!F839</f>
        <v>Eiropas Ekonomikas zonas finanšu instrumenta un Norvēģijas valdības divpusējā finanšu instrumenta finansētie projekti</v>
      </c>
      <c r="H102" s="7">
        <v>17543</v>
      </c>
      <c r="I102" s="5">
        <v>1</v>
      </c>
      <c r="J102" s="7">
        <f t="shared" si="9"/>
        <v>17543</v>
      </c>
      <c r="K102" s="7">
        <f>SUM(J102-H102)</f>
        <v>0</v>
      </c>
    </row>
    <row r="103" spans="2:11" ht="38.25">
      <c r="B103" s="55" t="s">
        <v>485</v>
      </c>
      <c r="C103" s="5" t="s">
        <v>485</v>
      </c>
      <c r="D103" s="5" t="s">
        <v>514</v>
      </c>
      <c r="E103" s="5" t="str">
        <f>[1]vk!D840</f>
        <v>Vides politikas integrācijas programma Latvijā</v>
      </c>
      <c r="F103" s="5" t="str">
        <f>[1]vk!E840</f>
        <v>756</v>
      </c>
      <c r="G103" s="5" t="str">
        <f>[1]vk!F840</f>
        <v>Vides politikas integrācijas programma Latvijā</v>
      </c>
      <c r="H103" s="7">
        <v>562328</v>
      </c>
      <c r="I103" s="5">
        <v>1</v>
      </c>
      <c r="J103" s="7">
        <f t="shared" si="9"/>
        <v>562328</v>
      </c>
      <c r="K103" s="7">
        <f>SUM(J103-H103)</f>
        <v>0</v>
      </c>
    </row>
    <row r="104" spans="2:11" ht="25.5">
      <c r="B104" s="55" t="s">
        <v>485</v>
      </c>
      <c r="C104" s="55"/>
      <c r="D104" s="55" t="s">
        <v>514</v>
      </c>
      <c r="E104" s="55"/>
      <c r="F104" s="55"/>
      <c r="G104" s="55"/>
      <c r="H104" s="56">
        <f>SUM(H99:H103)</f>
        <v>952698</v>
      </c>
      <c r="I104" s="55"/>
      <c r="J104" s="56">
        <f>SUM(J99:J103)</f>
        <v>952698</v>
      </c>
      <c r="K104" s="56"/>
    </row>
    <row r="105" spans="2:11" ht="51">
      <c r="B105" s="55" t="s">
        <v>485</v>
      </c>
      <c r="C105" s="5" t="s">
        <v>485</v>
      </c>
      <c r="D105" s="5" t="s">
        <v>516</v>
      </c>
      <c r="E105" s="5" t="str">
        <f>[1]vk!D841</f>
        <v>Eiropas Kopienas iniciatīvas projektu un pasākumu īstenošana</v>
      </c>
      <c r="F105" s="5" t="str">
        <f>[1]vk!E841</f>
        <v>357</v>
      </c>
      <c r="G105" s="5" t="str">
        <f>[1]vk!F841</f>
        <v>ES programmu kultūras jomā un citu ārvalstu finanšu instrumentu plānošana un ieviešana kultūras nozarē- ES programmu kultūras jomā un citu ārvalstu finanšu instrumentu projektu nodrošināšanas funkcija</v>
      </c>
      <c r="H105" s="7">
        <f>[1]vk!G841</f>
        <v>65470</v>
      </c>
      <c r="I105" s="5">
        <v>1</v>
      </c>
      <c r="J105" s="7">
        <f t="shared" si="9"/>
        <v>65470</v>
      </c>
      <c r="K105" s="7">
        <f>SUM(J105-H105)</f>
        <v>0</v>
      </c>
    </row>
    <row r="106" spans="2:11" ht="76.5">
      <c r="B106" s="55" t="s">
        <v>485</v>
      </c>
      <c r="C106" s="5" t="s">
        <v>485</v>
      </c>
      <c r="D106" s="5" t="s">
        <v>516</v>
      </c>
      <c r="E106" s="5" t="str">
        <f>[1]vk!D842</f>
        <v>Eiropas Ekonomikas zonas finanšu instrumenta un Norvēģijas valdības divpusējā finanšu instrumenta finansēto projektu un pasākumu īstenošana</v>
      </c>
      <c r="F106" s="5" t="str">
        <f>[1]vk!E842</f>
        <v>1151</v>
      </c>
      <c r="G106" s="5" t="str">
        <f>[1]vk!F842</f>
        <v>EEZ finanšu instrumenta un Norvēģijas valdības divpusējā finanšu instrumenta plānošana un ieviešana kultūras nozarē- Eiropas Ekonomikas zonas finanšu instrumenta un Norvēģijas valdības divpusējā finanšu instrumenta finansēto projektu un pasākumu īstenoša</v>
      </c>
      <c r="H106" s="7">
        <v>34663</v>
      </c>
      <c r="I106" s="5">
        <v>1</v>
      </c>
      <c r="J106" s="7">
        <f t="shared" si="9"/>
        <v>34663</v>
      </c>
      <c r="K106" s="7">
        <f>SUM(J106-H106)</f>
        <v>0</v>
      </c>
    </row>
    <row r="107" spans="2:11" ht="38.25">
      <c r="B107" s="55" t="s">
        <v>485</v>
      </c>
      <c r="C107" s="5" t="s">
        <v>485</v>
      </c>
      <c r="D107" s="5" t="s">
        <v>516</v>
      </c>
      <c r="E107" s="5" t="str">
        <f>[1]vk!D843</f>
        <v>Pārējās ārvalstu finanšu palīdzības līdzfinansētie projekti</v>
      </c>
      <c r="F107" s="5" t="str">
        <f>[1]vk!E843</f>
        <v>1150</v>
      </c>
      <c r="G107" s="5" t="str">
        <f>[1]vk!F843</f>
        <v>Pārējās ārvalstu finanšu palīdzības projektu īstenošana</v>
      </c>
      <c r="H107" s="7">
        <v>9752</v>
      </c>
      <c r="I107" s="5">
        <v>1</v>
      </c>
      <c r="J107" s="7">
        <f>SUM(H107*I107)</f>
        <v>9752</v>
      </c>
      <c r="K107" s="7">
        <f>SUM(J107-H107)</f>
        <v>0</v>
      </c>
    </row>
    <row r="108" spans="2:11" ht="25.5">
      <c r="B108" s="55" t="s">
        <v>485</v>
      </c>
      <c r="C108" s="55"/>
      <c r="D108" s="55" t="s">
        <v>516</v>
      </c>
      <c r="E108" s="55"/>
      <c r="F108" s="55"/>
      <c r="G108" s="55"/>
      <c r="H108" s="56">
        <f>SUM(H105:H107)</f>
        <v>109885</v>
      </c>
      <c r="I108" s="55"/>
      <c r="J108" s="56">
        <f>SUM(J105:J107)</f>
        <v>109885</v>
      </c>
      <c r="K108" s="56"/>
    </row>
    <row r="109" spans="2:11" ht="51">
      <c r="B109" s="55" t="s">
        <v>485</v>
      </c>
      <c r="C109" s="5" t="s">
        <v>485</v>
      </c>
      <c r="D109" s="5" t="s">
        <v>518</v>
      </c>
      <c r="E109" s="5" t="str">
        <f>[1]vk!D844</f>
        <v>Atmaksas valsts pamatbudžetā par Citu Eiropas Savienības politiku instrumentu projektu un pasākumu finansējumu (2007-2013)</v>
      </c>
      <c r="F109" s="5" t="str">
        <f>[1]vk!E844</f>
        <v>711</v>
      </c>
      <c r="G109" s="5" t="str">
        <f>[1]vk!F844</f>
        <v>Atmaksas valsts pamatbudžetā par saņemto Eiropas Kopienas programmu projektu finansējumu</v>
      </c>
      <c r="H109" s="7">
        <v>0</v>
      </c>
      <c r="I109" s="5">
        <v>1</v>
      </c>
      <c r="J109" s="7">
        <f t="shared" ref="J109:J120" si="10">SUM(H109*I109)</f>
        <v>0</v>
      </c>
      <c r="K109" s="7">
        <f>SUM(J109-H109)</f>
        <v>0</v>
      </c>
    </row>
    <row r="110" spans="2:11" ht="38.25">
      <c r="B110" s="55" t="s">
        <v>485</v>
      </c>
      <c r="C110" s="5" t="s">
        <v>485</v>
      </c>
      <c r="D110" s="5" t="s">
        <v>518</v>
      </c>
      <c r="E110" s="5" t="str">
        <f>[1]vk!D845</f>
        <v>Narkotiku uzraudzības monitoringa fokālā punkta darbības nodrošināšana</v>
      </c>
      <c r="F110" s="5" t="str">
        <f>[1]vk!E845</f>
        <v>710</v>
      </c>
      <c r="G110" s="5" t="str">
        <f>[1]vk!F845</f>
        <v>Narkotiku uzraudzības monitoringa fokālā punkta darbības nodrošināšana</v>
      </c>
      <c r="H110" s="7">
        <v>71146</v>
      </c>
      <c r="I110" s="5">
        <v>1</v>
      </c>
      <c r="J110" s="7">
        <f t="shared" si="10"/>
        <v>71146</v>
      </c>
      <c r="K110" s="7">
        <f>SUM(J110-H110)</f>
        <v>0</v>
      </c>
    </row>
    <row r="111" spans="2:11" ht="38.25">
      <c r="B111" s="55" t="s">
        <v>485</v>
      </c>
      <c r="C111" s="5" t="s">
        <v>485</v>
      </c>
      <c r="D111" s="5" t="s">
        <v>518</v>
      </c>
      <c r="E111" s="5" t="str">
        <f>[1]vk!D846</f>
        <v>Citu Eiropas kopienas projektu īstenošana</v>
      </c>
      <c r="F111" s="5" t="str">
        <f>[1]vk!E846</f>
        <v>995</v>
      </c>
      <c r="G111" s="5" t="str">
        <f>[1]vk!F846</f>
        <v>Citu Eiropas kopienas programmu projektu īstenošana</v>
      </c>
      <c r="H111" s="7">
        <v>0</v>
      </c>
      <c r="I111" s="5">
        <v>1</v>
      </c>
      <c r="J111" s="7">
        <f t="shared" si="10"/>
        <v>0</v>
      </c>
      <c r="K111" s="7">
        <f>SUM(J111-H111)</f>
        <v>0</v>
      </c>
    </row>
    <row r="112" spans="2:11" ht="38.25">
      <c r="B112" s="55" t="s">
        <v>485</v>
      </c>
      <c r="C112" s="5" t="s">
        <v>485</v>
      </c>
      <c r="D112" s="5" t="s">
        <v>518</v>
      </c>
      <c r="E112" s="5" t="str">
        <f>[1]vk!D847</f>
        <v>Eiropas Ekonomikas zonas finanšu instrumenta un Norvēģijas valdības divpusējā finanšu instrumenta īstenošana</v>
      </c>
      <c r="F112" s="5" t="str">
        <f>[1]vk!E847</f>
        <v>626</v>
      </c>
      <c r="G112" s="5" t="str">
        <f>[1]vk!F847</f>
        <v>Eiropas Ekonomikas zonas (EEZ) finanšu instrumenta un Norvēģijas valdības divpusējā finanšu instrumenta finansēto projektu īstenošana</v>
      </c>
      <c r="H112" s="7">
        <v>5217</v>
      </c>
      <c r="I112" s="5">
        <v>1</v>
      </c>
      <c r="J112" s="7">
        <f t="shared" si="10"/>
        <v>5217</v>
      </c>
      <c r="K112" s="7">
        <f>SUM(J112-H112)</f>
        <v>0</v>
      </c>
    </row>
    <row r="113" spans="2:11" ht="25.5">
      <c r="B113" s="55" t="s">
        <v>485</v>
      </c>
      <c r="C113" s="55"/>
      <c r="D113" s="55" t="s">
        <v>518</v>
      </c>
      <c r="E113" s="55"/>
      <c r="F113" s="55"/>
      <c r="G113" s="55"/>
      <c r="H113" s="56">
        <f>SUM(H109:H112)</f>
        <v>76363</v>
      </c>
      <c r="I113" s="55"/>
      <c r="J113" s="56">
        <f>SUM(J109:J112)</f>
        <v>76363</v>
      </c>
      <c r="K113" s="56"/>
    </row>
    <row r="114" spans="2:11" ht="38.25">
      <c r="B114" s="55" t="s">
        <v>485</v>
      </c>
      <c r="C114" s="5" t="s">
        <v>485</v>
      </c>
      <c r="D114" s="5" t="s">
        <v>520</v>
      </c>
      <c r="E114" s="5" t="str">
        <f>[1]vk!D848</f>
        <v>Atmaksas valsts pamatbudžetā par pārrobežu sadarbības programmu projektu finansējumu (2007-2013)</v>
      </c>
      <c r="F114" s="5" t="str">
        <f>[1]vk!E848</f>
        <v>1080</v>
      </c>
      <c r="G114" s="5" t="str">
        <f>[1]vk!F848</f>
        <v>Atmaksas valsts pamatbudžetā par pārrobežu sadarbības programmu projektu finansējumu (2007-2013)</v>
      </c>
      <c r="H114" s="7">
        <v>13373</v>
      </c>
      <c r="I114" s="5">
        <v>1</v>
      </c>
      <c r="J114" s="7">
        <f t="shared" si="10"/>
        <v>13373</v>
      </c>
      <c r="K114" s="7">
        <f t="shared" ref="K114:K126" si="11">SUM(J114-H114)</f>
        <v>0</v>
      </c>
    </row>
    <row r="115" spans="2:11" ht="38.25">
      <c r="B115" s="55" t="s">
        <v>485</v>
      </c>
      <c r="C115" s="5" t="s">
        <v>485</v>
      </c>
      <c r="D115" s="5" t="s">
        <v>520</v>
      </c>
      <c r="E115" s="5" t="s">
        <v>797</v>
      </c>
      <c r="F115" s="5" t="str">
        <f>[1]vk!E849</f>
        <v>1081</v>
      </c>
      <c r="G115" s="5" t="str">
        <f>[1]vk!F849</f>
        <v>Funkcija: Reģionālās attīstības projektu īstenošana (Latgales plānošanas reģions, pārrobežu sadarbības programma)</v>
      </c>
      <c r="H115" s="7">
        <v>0</v>
      </c>
      <c r="I115" s="5">
        <v>1</v>
      </c>
      <c r="J115" s="7">
        <f t="shared" si="10"/>
        <v>0</v>
      </c>
      <c r="K115" s="7">
        <f t="shared" si="11"/>
        <v>0</v>
      </c>
    </row>
    <row r="116" spans="2:11" ht="38.25">
      <c r="B116" s="55" t="s">
        <v>485</v>
      </c>
      <c r="C116" s="5" t="s">
        <v>485</v>
      </c>
      <c r="D116" s="5" t="s">
        <v>520</v>
      </c>
      <c r="E116" s="5" t="s">
        <v>797</v>
      </c>
      <c r="F116" s="5" t="str">
        <f>[1]vk!E850</f>
        <v>1082</v>
      </c>
      <c r="G116" s="5" t="str">
        <f>[1]vk!F850</f>
        <v>Reģionālās attīstības projektu īstenošana (Vidzemes plānošanas reģions, pārrobežu sadarbības programma)</v>
      </c>
      <c r="H116" s="7">
        <v>8618</v>
      </c>
      <c r="I116" s="5">
        <v>1</v>
      </c>
      <c r="J116" s="7">
        <f t="shared" si="10"/>
        <v>8618</v>
      </c>
      <c r="K116" s="7">
        <f t="shared" si="11"/>
        <v>0</v>
      </c>
    </row>
    <row r="117" spans="2:11" ht="38.25">
      <c r="B117" s="55" t="s">
        <v>485</v>
      </c>
      <c r="C117" s="5" t="s">
        <v>485</v>
      </c>
      <c r="D117" s="5" t="s">
        <v>520</v>
      </c>
      <c r="E117" s="5" t="s">
        <v>797</v>
      </c>
      <c r="F117" s="5" t="str">
        <f>[1]vk!E851</f>
        <v>1083</v>
      </c>
      <c r="G117" s="5" t="str">
        <f>[1]vk!F851</f>
        <v>Reģionālās attīstības projektu īstenošana (Rīgas plānošanas reģions, pārrobežu sadarbības programma)</v>
      </c>
      <c r="H117" s="7">
        <v>0</v>
      </c>
      <c r="I117" s="5">
        <v>1</v>
      </c>
      <c r="J117" s="7">
        <f t="shared" si="10"/>
        <v>0</v>
      </c>
      <c r="K117" s="7">
        <f t="shared" si="11"/>
        <v>0</v>
      </c>
    </row>
    <row r="118" spans="2:11" ht="38.25">
      <c r="B118" s="55" t="s">
        <v>485</v>
      </c>
      <c r="C118" s="5" t="s">
        <v>485</v>
      </c>
      <c r="D118" s="5" t="s">
        <v>520</v>
      </c>
      <c r="E118" s="5" t="s">
        <v>797</v>
      </c>
      <c r="F118" s="5" t="str">
        <f>[1]vk!E852</f>
        <v>1084</v>
      </c>
      <c r="G118" s="5" t="str">
        <f>[1]vk!F852</f>
        <v>Reģionālās attīstības projektu īstenošana (Zemgales plānošanas reģions, pārrobežu sadarbības programma)</v>
      </c>
      <c r="H118" s="7">
        <v>15567</v>
      </c>
      <c r="I118" s="5">
        <v>1</v>
      </c>
      <c r="J118" s="7">
        <f t="shared" si="10"/>
        <v>15567</v>
      </c>
      <c r="K118" s="7">
        <f t="shared" si="11"/>
        <v>0</v>
      </c>
    </row>
    <row r="119" spans="2:11" ht="76.5">
      <c r="B119" s="55" t="s">
        <v>485</v>
      </c>
      <c r="C119" s="5" t="s">
        <v>485</v>
      </c>
      <c r="D119" s="5" t="s">
        <v>520</v>
      </c>
      <c r="E119" s="5" t="s">
        <v>797</v>
      </c>
      <c r="F119" s="5" t="str">
        <f>[1]vk!E853</f>
        <v>452</v>
      </c>
      <c r="G119" s="5" t="str">
        <f>[1]vk!F853</f>
        <v>ES fondu 3.mērķa "Eiropas teritoriālā sadarbība" Igaunijas-Latvijas-Krievijas pārrobežu sadarbības programmas (EE-LV-RU) Apvienotās vadošās iestādes funkciju nodrošināšana, Latvijas-Lietuvas pārrobežu sadarbības programmas (LV-LT) Vadošās iestādes, Serti</v>
      </c>
      <c r="H119" s="7">
        <v>1249954</v>
      </c>
      <c r="I119" s="5">
        <v>1</v>
      </c>
      <c r="J119" s="7">
        <f t="shared" si="10"/>
        <v>1249954</v>
      </c>
      <c r="K119" s="7">
        <f t="shared" si="11"/>
        <v>0</v>
      </c>
    </row>
    <row r="120" spans="2:11" ht="76.5">
      <c r="B120" s="55" t="s">
        <v>485</v>
      </c>
      <c r="C120" s="5" t="s">
        <v>485</v>
      </c>
      <c r="D120" s="5" t="s">
        <v>520</v>
      </c>
      <c r="E120" s="5" t="s">
        <v>797</v>
      </c>
      <c r="F120" s="5" t="str">
        <f>[1]vk!E854</f>
        <v>453</v>
      </c>
      <c r="G120" s="5" t="str">
        <f>[1]vk!F854</f>
        <v>ES fondu 3.mērķa "Eiropas teritoriālā sadarbība" Igaunijas-Latvijas-Krievijas pārrobežu sadarbības programmas (EE-LV-RU) Apvienotās vadošās iestādes funkciju nodrošināšana, Latvijas-Lietuvas pārrobežu sadarbības programmas (LV-LT) Vadošās iestādes, Serti</v>
      </c>
      <c r="H120" s="7">
        <v>10880071</v>
      </c>
      <c r="I120" s="5">
        <v>1</v>
      </c>
      <c r="J120" s="7">
        <f t="shared" si="10"/>
        <v>10880071</v>
      </c>
      <c r="K120" s="7">
        <f t="shared" si="11"/>
        <v>0</v>
      </c>
    </row>
    <row r="121" spans="2:11" ht="51">
      <c r="B121" s="55" t="s">
        <v>485</v>
      </c>
      <c r="C121" s="5" t="s">
        <v>485</v>
      </c>
      <c r="D121" s="5" t="s">
        <v>520</v>
      </c>
      <c r="E121" s="5" t="s">
        <v>798</v>
      </c>
      <c r="F121" s="5" t="str">
        <f>[1]vk!E855</f>
        <v>1086</v>
      </c>
      <c r="G121" s="5" t="str">
        <f>[1]vk!F855</f>
        <v>Reģionālās attīstības projektu īstenošana (Latgales plānošanas reģions, Norvēģijas finanšu instruments)</v>
      </c>
      <c r="H121" s="7">
        <v>0</v>
      </c>
      <c r="I121" s="5">
        <v>1</v>
      </c>
      <c r="J121" s="7">
        <f>SUM(H121*I121)</f>
        <v>0</v>
      </c>
      <c r="K121" s="7">
        <f t="shared" si="11"/>
        <v>0</v>
      </c>
    </row>
    <row r="122" spans="2:11" ht="51">
      <c r="B122" s="55" t="s">
        <v>485</v>
      </c>
      <c r="C122" s="5" t="s">
        <v>485</v>
      </c>
      <c r="D122" s="5" t="s">
        <v>520</v>
      </c>
      <c r="E122" s="5" t="s">
        <v>798</v>
      </c>
      <c r="F122" s="5" t="str">
        <f>[1]vk!E856</f>
        <v>1087</v>
      </c>
      <c r="G122" s="5" t="str">
        <f>[1]vk!F856</f>
        <v>Reģionālās attīstības projektu īstenošana (Kurzemes plānošanas reģions, Norvēģijas finanšu instruments)</v>
      </c>
      <c r="H122" s="7">
        <v>0</v>
      </c>
      <c r="I122" s="5">
        <v>1</v>
      </c>
      <c r="J122" s="7">
        <f t="shared" ref="J122:J128" si="12">SUM(H122*I122)</f>
        <v>0</v>
      </c>
      <c r="K122" s="7">
        <f t="shared" si="11"/>
        <v>0</v>
      </c>
    </row>
    <row r="123" spans="2:11" ht="51">
      <c r="B123" s="55" t="s">
        <v>485</v>
      </c>
      <c r="C123" s="5" t="s">
        <v>485</v>
      </c>
      <c r="D123" s="5" t="s">
        <v>520</v>
      </c>
      <c r="E123" s="5" t="s">
        <v>798</v>
      </c>
      <c r="F123" s="5" t="str">
        <f>[1]vk!E857</f>
        <v>1088</v>
      </c>
      <c r="G123" s="5" t="str">
        <f>[1]vk!F857</f>
        <v>Reģionālās attīstības projektu īstenošana (Zemgales plānošanas reģions, Norvēģijas finanšu instruments)</v>
      </c>
      <c r="H123" s="7">
        <v>45134</v>
      </c>
      <c r="I123" s="5">
        <v>1</v>
      </c>
      <c r="J123" s="7">
        <f t="shared" si="12"/>
        <v>45134</v>
      </c>
      <c r="K123" s="7">
        <f t="shared" si="11"/>
        <v>0</v>
      </c>
    </row>
    <row r="124" spans="2:11" ht="51">
      <c r="B124" s="55" t="s">
        <v>485</v>
      </c>
      <c r="C124" s="5" t="s">
        <v>485</v>
      </c>
      <c r="D124" s="5" t="s">
        <v>520</v>
      </c>
      <c r="E124" s="5" t="s">
        <v>798</v>
      </c>
      <c r="F124" s="5" t="str">
        <f>[1]vk!E858</f>
        <v>454</v>
      </c>
      <c r="G124" s="5" t="str">
        <f>[1]vk!F858</f>
        <v>Norvēģijas finanšu instrumenta ieviešana, kontrole, atbalsts un uzraudzība</v>
      </c>
      <c r="H124" s="7">
        <v>22301</v>
      </c>
      <c r="I124" s="5">
        <v>1</v>
      </c>
      <c r="J124" s="7">
        <f t="shared" si="12"/>
        <v>22301</v>
      </c>
      <c r="K124" s="7">
        <f t="shared" si="11"/>
        <v>0</v>
      </c>
    </row>
    <row r="125" spans="2:11" ht="51">
      <c r="B125" s="55" t="s">
        <v>485</v>
      </c>
      <c r="C125" s="5" t="s">
        <v>485</v>
      </c>
      <c r="D125" s="5" t="s">
        <v>520</v>
      </c>
      <c r="E125" s="5" t="str">
        <f>[1]vk!D859</f>
        <v>Šveices finansiālās palīdzības projekti</v>
      </c>
      <c r="F125" s="5" t="str">
        <f>[1]vk!E859</f>
        <v>1089</v>
      </c>
      <c r="G125" s="5" t="str">
        <f>[1]vk!F859</f>
        <v>Latvijas - Šveices sadarbības programmas projektu izstrāde, ieviešana un uzraudzība, lai nodrošinātu skolnieku pārvadāšanu pašvaldībās un ar to saistītos atbalsta pasākumus</v>
      </c>
      <c r="H125" s="7">
        <v>24622</v>
      </c>
      <c r="I125" s="5">
        <v>1</v>
      </c>
      <c r="J125" s="7">
        <f t="shared" si="12"/>
        <v>24622</v>
      </c>
      <c r="K125" s="7">
        <f t="shared" si="11"/>
        <v>0</v>
      </c>
    </row>
    <row r="126" spans="2:11" ht="38.25">
      <c r="B126" s="55" t="s">
        <v>485</v>
      </c>
      <c r="C126" s="5" t="s">
        <v>485</v>
      </c>
      <c r="D126" s="5" t="s">
        <v>520</v>
      </c>
      <c r="E126" s="5" t="str">
        <f>[1]vk!D860</f>
        <v>Pārējās ārvalstu finanšu palīdzības līdzfinansētie projekti un pasākumi</v>
      </c>
      <c r="F126" s="5" t="str">
        <f>[1]vk!E860</f>
        <v>1167</v>
      </c>
      <c r="G126" s="5" t="str">
        <f>[1]vk!F860</f>
        <v>VASAB sekretariāta darbības nodrošināšana (finansējums no dalībvalstu ikgadējām iemaksām)</v>
      </c>
      <c r="H126" s="7">
        <v>0</v>
      </c>
      <c r="I126" s="5">
        <v>1</v>
      </c>
      <c r="J126" s="7">
        <f t="shared" si="12"/>
        <v>0</v>
      </c>
      <c r="K126" s="7">
        <f t="shared" si="11"/>
        <v>0</v>
      </c>
    </row>
    <row r="127" spans="2:11" s="50" customFormat="1" ht="25.5">
      <c r="B127" s="55" t="s">
        <v>485</v>
      </c>
      <c r="C127" s="55"/>
      <c r="D127" s="55" t="s">
        <v>799</v>
      </c>
      <c r="E127" s="55"/>
      <c r="F127" s="55"/>
      <c r="G127" s="55"/>
      <c r="H127" s="56">
        <f>SUM(H114:H126)</f>
        <v>12259640</v>
      </c>
      <c r="I127" s="55"/>
      <c r="J127" s="56">
        <f>SUM(J114:J126)</f>
        <v>12259640</v>
      </c>
      <c r="K127" s="56"/>
    </row>
    <row r="128" spans="2:11" ht="51">
      <c r="B128" s="55" t="s">
        <v>485</v>
      </c>
      <c r="C128" s="55" t="s">
        <v>485</v>
      </c>
      <c r="D128" s="55" t="str">
        <f>[1]vk!C861</f>
        <v>Gadskārtējā valsts budžeta izpildes procesā pārdal</v>
      </c>
      <c r="E128" s="55" t="str">
        <f>[1]vk!D861</f>
        <v>Nesadalītais finansējums Eiropas Savienības politiku instrumentu un pārējās ārvalstu finanšu palīdzības līdzfinansēto projektu un pasākumu īstenošanai</v>
      </c>
      <c r="F128" s="55" t="str">
        <f>[1]vk!E861</f>
        <v>1180</v>
      </c>
      <c r="G128" s="55" t="str">
        <f>[1]vk!F861</f>
        <v>Nesadalītais finansējums Eiropas Savienības politiku instrumentu un pārējās ārvalstu finanšu palīdzības līdzfinansēto projektu un pasākumu īstenošanai</v>
      </c>
      <c r="H128" s="56">
        <v>356336330</v>
      </c>
      <c r="I128" s="55">
        <v>1</v>
      </c>
      <c r="J128" s="56">
        <f t="shared" si="12"/>
        <v>356336330</v>
      </c>
      <c r="K128" s="56">
        <f t="shared" ref="K128:K160" si="13">SUM(J128-H128)</f>
        <v>0</v>
      </c>
    </row>
    <row r="129" spans="2:11" ht="38.25">
      <c r="B129" s="55" t="s">
        <v>485</v>
      </c>
      <c r="C129" s="39" t="s">
        <v>485</v>
      </c>
      <c r="D129" s="39" t="e">
        <f>[1]vk!C862</f>
        <v>#REF!</v>
      </c>
      <c r="E129" s="39" t="e">
        <f>[1]vk!D862</f>
        <v>#REF!</v>
      </c>
      <c r="F129" s="39" t="e">
        <f>[1]vk!E862</f>
        <v>#REF!</v>
      </c>
      <c r="G129" s="39" t="e">
        <f>[1]vk!F862</f>
        <v>#REF!</v>
      </c>
      <c r="H129" s="40">
        <f>SUM(H128,H127,H113,H108,H104,H98,H82,,H79,H74,H60,H48,H25,H18,H8,H4,H3,)</f>
        <v>664467252</v>
      </c>
      <c r="I129" s="39"/>
      <c r="J129" s="40">
        <f>SUM(J128,J127,J113,J108,J104,J98,J82,,J79,J74,J60,J48,J25,J18,J8,J4,J3,)</f>
        <v>664467252</v>
      </c>
      <c r="K129" s="40">
        <f t="shared" si="13"/>
        <v>0</v>
      </c>
    </row>
    <row r="130" spans="2:11" ht="25.5">
      <c r="B130" s="55" t="s">
        <v>485</v>
      </c>
      <c r="C130" s="55" t="s">
        <v>800</v>
      </c>
      <c r="D130" s="55" t="str">
        <f>[1]vk!C863</f>
        <v>Finanšu ministrija</v>
      </c>
      <c r="E130" s="55" t="str">
        <f>[1]vk!D863</f>
        <v>Tehniskā palīdzība Kohēzijas fonda (KF) projekta apgūšanai (2004-2006)</v>
      </c>
      <c r="F130" s="55" t="str">
        <f>[1]vk!E863</f>
        <v>1160</v>
      </c>
      <c r="G130" s="55" t="str">
        <f>[1]vk!F863</f>
        <v>Ārvalstu finanšu instrumentu vadība</v>
      </c>
      <c r="H130" s="56">
        <v>417275</v>
      </c>
      <c r="I130" s="55">
        <v>1</v>
      </c>
      <c r="J130" s="56">
        <f>SUM(H130*I130)</f>
        <v>417275</v>
      </c>
      <c r="K130" s="56">
        <f t="shared" si="13"/>
        <v>0</v>
      </c>
    </row>
    <row r="131" spans="2:11" ht="38.25">
      <c r="B131" s="55" t="s">
        <v>485</v>
      </c>
      <c r="C131" s="5" t="s">
        <v>800</v>
      </c>
      <c r="D131" s="5" t="s">
        <v>509</v>
      </c>
      <c r="E131" s="5" t="str">
        <f>[1]vk!D864</f>
        <v>Atmaksas valsts pamatbudžetā par Kohēzijas fonda (KF) finansējumu (2004-2006)</v>
      </c>
      <c r="F131" s="5" t="str">
        <f>[1]vk!E864</f>
        <v>1026</v>
      </c>
      <c r="G131" s="5" t="str">
        <f>[1]vk!F864</f>
        <v>Galveno valsts autoceļu, dzelzceļa, ostu, gaisa transporta, pilsētu transporta infrastruktūras projektu plānošana un īstenošana (pamatdarbība)</v>
      </c>
      <c r="H131" s="7">
        <v>6877960</v>
      </c>
      <c r="I131" s="5">
        <v>1</v>
      </c>
      <c r="J131" s="7">
        <f t="shared" ref="J131:J140" si="14">SUM(H131*I131)</f>
        <v>6877960</v>
      </c>
      <c r="K131" s="7">
        <f t="shared" si="13"/>
        <v>0</v>
      </c>
    </row>
    <row r="132" spans="2:11" ht="38.25">
      <c r="B132" s="55" t="s">
        <v>485</v>
      </c>
      <c r="C132" s="5" t="s">
        <v>800</v>
      </c>
      <c r="D132" s="5" t="s">
        <v>509</v>
      </c>
      <c r="E132" s="5" t="str">
        <f>[1]vk!D865</f>
        <v>Atmaksas finansējuma saņēmējam par Kohēzijas fonda (KF) finansējumu</v>
      </c>
      <c r="F132" s="5" t="str">
        <f>[1]vk!E865</f>
        <v>1027</v>
      </c>
      <c r="G132" s="5" t="str">
        <f>[1]vk!F865</f>
        <v>Galveno valsts autoceļu, dzelzceļa, ostu, gaisa transporta, pilsētu transporta infrastruktūras projektu plānošana un īstenošana (pamatdarbība)</v>
      </c>
      <c r="H132" s="7">
        <v>19884983</v>
      </c>
      <c r="I132" s="5">
        <v>1</v>
      </c>
      <c r="J132" s="7">
        <f t="shared" si="14"/>
        <v>19884983</v>
      </c>
      <c r="K132" s="7">
        <f t="shared" si="13"/>
        <v>0</v>
      </c>
    </row>
    <row r="133" spans="2:11" ht="38.25">
      <c r="B133" s="55" t="s">
        <v>485</v>
      </c>
      <c r="C133" s="5" t="s">
        <v>800</v>
      </c>
      <c r="D133" s="5" t="s">
        <v>509</v>
      </c>
      <c r="E133" s="5" t="str">
        <f>[1]vk!D866</f>
        <v>Tehniskā palīdzība Kohēzijas fonda (KF) apgūšanai (2004 - 2006)</v>
      </c>
      <c r="F133" s="5" t="str">
        <f>[1]vk!E866</f>
        <v>1028</v>
      </c>
      <c r="G133" s="5" t="str">
        <f>[1]vk!F866</f>
        <v>Galveno valsts autoceļu, dzelzceļa, ostu, gaisa transporta, pilsētu transporta infrastruktūras projektu plānošana un īstenošana (pamatdarbība)</v>
      </c>
      <c r="H133" s="7">
        <v>0</v>
      </c>
      <c r="I133" s="5">
        <v>1</v>
      </c>
      <c r="J133" s="7">
        <f t="shared" si="14"/>
        <v>0</v>
      </c>
      <c r="K133" s="7">
        <f t="shared" si="13"/>
        <v>0</v>
      </c>
    </row>
    <row r="134" spans="2:11" ht="38.25">
      <c r="B134" s="55" t="s">
        <v>485</v>
      </c>
      <c r="C134" s="5" t="s">
        <v>800</v>
      </c>
      <c r="D134" s="5" t="s">
        <v>509</v>
      </c>
      <c r="E134" s="5" t="str">
        <f>[1]vk!D867</f>
        <v>Kohēzijas fonda (KF) finansētie projekti (2004 - 2006)</v>
      </c>
      <c r="F134" s="5" t="str">
        <f>[1]vk!E867</f>
        <v>1029</v>
      </c>
      <c r="G134" s="5" t="str">
        <f>[1]vk!F867</f>
        <v>Galveno valsts autoceļu, dzelzceļa, ostu, gaisa transporta, pilsētu transporta infrastruktūras projektu plānošana un īstenošana (pamatdarbība)</v>
      </c>
      <c r="H134" s="7">
        <v>0</v>
      </c>
      <c r="I134" s="5">
        <v>1</v>
      </c>
      <c r="J134" s="7">
        <f t="shared" si="14"/>
        <v>0</v>
      </c>
      <c r="K134" s="7">
        <f t="shared" si="13"/>
        <v>0</v>
      </c>
    </row>
    <row r="135" spans="2:11" ht="38.25">
      <c r="B135" s="55" t="s">
        <v>485</v>
      </c>
      <c r="C135" s="5" t="s">
        <v>800</v>
      </c>
      <c r="D135" s="5" t="s">
        <v>509</v>
      </c>
      <c r="E135" s="5" t="str">
        <f>[1]vk!D868</f>
        <v>Kohēzijas fonda (KF) finansētie ierobežotās atlases VAS "Latvijas valsts ceļi" realizētie projekti (2007 - 2013)</v>
      </c>
      <c r="F135" s="5" t="str">
        <f>[1]vk!E868</f>
        <v>1030</v>
      </c>
      <c r="G135" s="5" t="str">
        <f>[1]vk!F868</f>
        <v>Galveno valsts autoceļu, dzelzceļa, ostu, gaisa transporta, pilsētu transporta infrastruktūras projektu plānošana un īstenošana (pamatdarbība)</v>
      </c>
      <c r="H135" s="7">
        <v>36429236</v>
      </c>
      <c r="I135" s="5">
        <v>1</v>
      </c>
      <c r="J135" s="7">
        <f t="shared" si="14"/>
        <v>36429236</v>
      </c>
      <c r="K135" s="7">
        <f t="shared" si="13"/>
        <v>0</v>
      </c>
    </row>
    <row r="136" spans="2:11" s="50" customFormat="1" ht="25.5">
      <c r="B136" s="55" t="s">
        <v>485</v>
      </c>
      <c r="C136" s="4" t="s">
        <v>800</v>
      </c>
      <c r="D136" s="4" t="s">
        <v>509</v>
      </c>
      <c r="E136" s="4" t="s">
        <v>874</v>
      </c>
      <c r="F136" s="4" t="s">
        <v>875</v>
      </c>
      <c r="G136" s="4" t="s">
        <v>876</v>
      </c>
      <c r="H136" s="49">
        <v>39299948</v>
      </c>
      <c r="I136" s="4">
        <v>1</v>
      </c>
      <c r="J136" s="49">
        <f t="shared" si="14"/>
        <v>39299948</v>
      </c>
      <c r="K136" s="49">
        <f t="shared" si="13"/>
        <v>0</v>
      </c>
    </row>
    <row r="137" spans="2:11" ht="25.5">
      <c r="B137" s="55" t="s">
        <v>485</v>
      </c>
      <c r="C137" s="55"/>
      <c r="D137" s="55" t="s">
        <v>509</v>
      </c>
      <c r="E137" s="55"/>
      <c r="F137" s="55"/>
      <c r="G137" s="55"/>
      <c r="H137" s="56">
        <f>SUM(H131:H136)</f>
        <v>102492127</v>
      </c>
      <c r="I137" s="55"/>
      <c r="J137" s="56">
        <f>SUM(J131:J136)</f>
        <v>102492127</v>
      </c>
      <c r="K137" s="56">
        <f t="shared" si="13"/>
        <v>0</v>
      </c>
    </row>
    <row r="138" spans="2:11" ht="25.5">
      <c r="B138" s="55" t="s">
        <v>485</v>
      </c>
      <c r="C138" s="5" t="s">
        <v>800</v>
      </c>
      <c r="D138" s="5" t="s">
        <v>514</v>
      </c>
      <c r="E138" s="5" t="str">
        <f>[1]vk!D869</f>
        <v>Atmaksas valsts pamatbudžetā par Kohēzijas fonda (KF) finansējumu (2004-2006)</v>
      </c>
      <c r="F138" s="5" t="str">
        <f>[1]vk!E869</f>
        <v>768</v>
      </c>
      <c r="G138" s="5" t="str">
        <f>[1]vk!F869</f>
        <v>Atmaksas valsts pamatbudžetā par Kohēzijas fonda (KF) finansējumu (2004-2006)</v>
      </c>
      <c r="H138" s="7">
        <v>14536550</v>
      </c>
      <c r="I138" s="5">
        <v>1</v>
      </c>
      <c r="J138" s="7">
        <f t="shared" si="14"/>
        <v>14536550</v>
      </c>
      <c r="K138" s="7">
        <f t="shared" si="13"/>
        <v>0</v>
      </c>
    </row>
    <row r="139" spans="2:11" ht="25.5">
      <c r="B139" s="55" t="s">
        <v>485</v>
      </c>
      <c r="C139" s="5" t="s">
        <v>800</v>
      </c>
      <c r="D139" s="5" t="s">
        <v>514</v>
      </c>
      <c r="E139" s="5" t="str">
        <f>[1]vk!D870</f>
        <v>Kohēzijas fonda projekti (2004-2006)</v>
      </c>
      <c r="F139" s="5" t="str">
        <f>[1]vk!E870</f>
        <v>751</v>
      </c>
      <c r="G139" s="5" t="str">
        <f>[1]vk!F870</f>
        <v>Eiropas Savienības finansētie institūciju, pašvaldības kohēzijas fonda projekti (2004-2006)</v>
      </c>
      <c r="H139" s="7">
        <v>0</v>
      </c>
      <c r="I139" s="5">
        <v>1</v>
      </c>
      <c r="J139" s="7">
        <f t="shared" si="14"/>
        <v>0</v>
      </c>
      <c r="K139" s="7">
        <f t="shared" si="13"/>
        <v>0</v>
      </c>
    </row>
    <row r="140" spans="2:11" ht="25.5">
      <c r="B140" s="55" t="s">
        <v>485</v>
      </c>
      <c r="C140" s="5" t="s">
        <v>800</v>
      </c>
      <c r="D140" s="5" t="s">
        <v>514</v>
      </c>
      <c r="E140" s="5" t="str">
        <f>[1]vk!D871</f>
        <v>Kohēzijas fonda projekti (2007-2013)</v>
      </c>
      <c r="F140" s="5" t="str">
        <f>[1]vk!E871</f>
        <v>758</v>
      </c>
      <c r="G140" s="5" t="str">
        <f>[1]vk!F871</f>
        <v>Kohēzijas fonda projekti (2007-2013)</v>
      </c>
      <c r="H140" s="7">
        <v>15789669</v>
      </c>
      <c r="I140" s="5">
        <v>1</v>
      </c>
      <c r="J140" s="7">
        <f t="shared" si="14"/>
        <v>15789669</v>
      </c>
      <c r="K140" s="7">
        <f t="shared" si="13"/>
        <v>0</v>
      </c>
    </row>
    <row r="141" spans="2:11" ht="25.5">
      <c r="B141" s="55" t="s">
        <v>485</v>
      </c>
      <c r="C141" s="55"/>
      <c r="D141" s="55" t="s">
        <v>514</v>
      </c>
      <c r="E141" s="55"/>
      <c r="F141" s="55"/>
      <c r="G141" s="55"/>
      <c r="H141" s="56">
        <f>SUM(H138:H140)</f>
        <v>30326219</v>
      </c>
      <c r="I141" s="55"/>
      <c r="J141" s="56">
        <f>SUM(J138:J140)</f>
        <v>30326219</v>
      </c>
      <c r="K141" s="56">
        <f t="shared" si="13"/>
        <v>0</v>
      </c>
    </row>
    <row r="142" spans="2:11" ht="25.5">
      <c r="B142" s="55" t="s">
        <v>485</v>
      </c>
      <c r="C142" s="39" t="s">
        <v>800</v>
      </c>
      <c r="D142" s="39" t="e">
        <f>[1]vk!C872</f>
        <v>#REF!</v>
      </c>
      <c r="E142" s="39" t="e">
        <f>[1]vk!D872</f>
        <v>#REF!</v>
      </c>
      <c r="F142" s="39" t="e">
        <f>[1]vk!E872</f>
        <v>#REF!</v>
      </c>
      <c r="G142" s="39" t="e">
        <f>[1]vk!F872</f>
        <v>#REF!</v>
      </c>
      <c r="H142" s="40">
        <f>SUM(H130,H137,H141)</f>
        <v>133235621</v>
      </c>
      <c r="I142" s="39"/>
      <c r="J142" s="40">
        <f>SUM(J130,J137,J141)</f>
        <v>133235621</v>
      </c>
      <c r="K142" s="40">
        <f t="shared" si="13"/>
        <v>0</v>
      </c>
    </row>
    <row r="143" spans="2:11" ht="38.25">
      <c r="B143" s="55" t="s">
        <v>485</v>
      </c>
      <c r="C143" s="55" t="s">
        <v>801</v>
      </c>
      <c r="D143" s="55" t="str">
        <f>[1]vk!C873</f>
        <v>Ārlietu ministrija</v>
      </c>
      <c r="E143" s="55" t="str">
        <f>[1]vk!D873</f>
        <v>Eiropas Reģionālās attīstības fonda (ERAF) projekta īstenošana (2007-2013)</v>
      </c>
      <c r="F143" s="55" t="str">
        <f>[1]vk!E873</f>
        <v>1144</v>
      </c>
      <c r="G143" s="55" t="str">
        <f>[1]vk!F873</f>
        <v>Vienotās ārlietu dienesta dokumentu vadības sistēmas uzlabojumi un papildinājumi, gatavojoties Latvijas prezidentūrai ES.</v>
      </c>
      <c r="H143" s="56">
        <v>10000</v>
      </c>
      <c r="I143" s="55">
        <v>1</v>
      </c>
      <c r="J143" s="56">
        <f>SUM(H143*I143)</f>
        <v>10000</v>
      </c>
      <c r="K143" s="56">
        <f t="shared" si="13"/>
        <v>0</v>
      </c>
    </row>
    <row r="144" spans="2:11" ht="38.25">
      <c r="B144" s="55" t="s">
        <v>485</v>
      </c>
      <c r="C144" s="5" t="s">
        <v>801</v>
      </c>
      <c r="D144" s="5" t="s">
        <v>500</v>
      </c>
      <c r="E144" s="5" t="str">
        <f>[1]vk!D874</f>
        <v>Atmaksas valsts pamatbudžetā par Eiropas Reģionālās attīstības fonda (ERAF) finansējumu (2007-2013)</v>
      </c>
      <c r="F144" s="5" t="str">
        <f>[1]vk!E874</f>
        <v>900</v>
      </c>
      <c r="G144" s="5" t="str">
        <f>[1]vk!F874</f>
        <v>Atmaksa valsts pamatbudžetā par ERAF īstenotajiem projektiem</v>
      </c>
      <c r="H144" s="7">
        <v>0</v>
      </c>
      <c r="I144" s="5">
        <v>1</v>
      </c>
      <c r="J144" s="7">
        <f t="shared" ref="J144:J180" si="15">SUM(H144*I144)</f>
        <v>0</v>
      </c>
      <c r="K144" s="7">
        <f t="shared" si="13"/>
        <v>0</v>
      </c>
    </row>
    <row r="145" spans="2:11" ht="25.5">
      <c r="B145" s="55" t="s">
        <v>485</v>
      </c>
      <c r="C145" s="5" t="s">
        <v>801</v>
      </c>
      <c r="D145" s="5" t="s">
        <v>500</v>
      </c>
      <c r="E145" s="5" t="str">
        <f>[1]vk!D875</f>
        <v>Eiropas Reģionālās attīstības fonda (ERAF) projekti (2007-2013)</v>
      </c>
      <c r="F145" s="5" t="str">
        <f>[1]vk!E875</f>
        <v>894</v>
      </c>
      <c r="G145" s="5" t="str">
        <f>[1]vk!F875</f>
        <v>Inovācijas politikas atbalsta pasākumu īstenošana</v>
      </c>
      <c r="H145" s="7">
        <v>4161691</v>
      </c>
      <c r="I145" s="5">
        <v>1</v>
      </c>
      <c r="J145" s="7">
        <f t="shared" si="15"/>
        <v>4161691</v>
      </c>
      <c r="K145" s="7">
        <f t="shared" si="13"/>
        <v>0</v>
      </c>
    </row>
    <row r="146" spans="2:11" ht="25.5">
      <c r="B146" s="55" t="s">
        <v>485</v>
      </c>
      <c r="C146" s="5" t="s">
        <v>801</v>
      </c>
      <c r="D146" s="5" t="s">
        <v>500</v>
      </c>
      <c r="E146" s="5" t="e">
        <f>[1]vk!D876</f>
        <v>#REF!</v>
      </c>
      <c r="F146" s="5" t="str">
        <f>[1]vk!E876</f>
        <v>895</v>
      </c>
      <c r="G146" s="5" t="str">
        <f>[1]vk!F876</f>
        <v>Komercdarbības un konkurētspējas atbalsta īstenošana</v>
      </c>
      <c r="H146" s="7">
        <v>1938381</v>
      </c>
      <c r="I146" s="5">
        <v>1</v>
      </c>
      <c r="J146" s="7">
        <f t="shared" si="15"/>
        <v>1938381</v>
      </c>
      <c r="K146" s="7">
        <f t="shared" si="13"/>
        <v>0</v>
      </c>
    </row>
    <row r="147" spans="2:11" ht="25.5">
      <c r="B147" s="55" t="s">
        <v>485</v>
      </c>
      <c r="C147" s="5" t="s">
        <v>801</v>
      </c>
      <c r="D147" s="5" t="s">
        <v>500</v>
      </c>
      <c r="E147" s="5" t="e">
        <f>[1]vk!D877</f>
        <v>#REF!</v>
      </c>
      <c r="F147" s="5" t="str">
        <f>[1]vk!E877</f>
        <v>896</v>
      </c>
      <c r="G147" s="5" t="str">
        <f>[1]vk!F877</f>
        <v>Finanšu resursu pieejamības veicināšana</v>
      </c>
      <c r="H147" s="7">
        <v>0</v>
      </c>
      <c r="I147" s="5">
        <v>1</v>
      </c>
      <c r="J147" s="7">
        <f t="shared" si="15"/>
        <v>0</v>
      </c>
      <c r="K147" s="7">
        <f t="shared" si="13"/>
        <v>0</v>
      </c>
    </row>
    <row r="148" spans="2:11" ht="25.5">
      <c r="B148" s="55" t="s">
        <v>485</v>
      </c>
      <c r="C148" s="5" t="s">
        <v>801</v>
      </c>
      <c r="D148" s="5" t="s">
        <v>500</v>
      </c>
      <c r="E148" s="5" t="e">
        <f>[1]vk!D878</f>
        <v>#REF!</v>
      </c>
      <c r="F148" s="5" t="str">
        <f>[1]vk!E878</f>
        <v>897</v>
      </c>
      <c r="G148" s="5" t="str">
        <f>[1]vk!F878</f>
        <v>Ēku energoefektivitāte (ERAF projekti)</v>
      </c>
      <c r="H148" s="7">
        <v>0</v>
      </c>
      <c r="I148" s="5">
        <v>1</v>
      </c>
      <c r="J148" s="7">
        <f t="shared" si="15"/>
        <v>0</v>
      </c>
      <c r="K148" s="7">
        <f t="shared" si="13"/>
        <v>0</v>
      </c>
    </row>
    <row r="149" spans="2:11" ht="25.5">
      <c r="B149" s="55" t="s">
        <v>485</v>
      </c>
      <c r="C149" s="5" t="s">
        <v>801</v>
      </c>
      <c r="D149" s="5" t="s">
        <v>500</v>
      </c>
      <c r="E149" s="5" t="e">
        <f>[1]vk!D879</f>
        <v>#REF!</v>
      </c>
      <c r="F149" s="5" t="str">
        <f>[1]vk!E879</f>
        <v>898</v>
      </c>
      <c r="G149" s="5" t="str">
        <f>[1]vk!F879</f>
        <v>Būvniecības informācijas sistēmas izstrāde</v>
      </c>
      <c r="H149" s="7">
        <v>1034000</v>
      </c>
      <c r="I149" s="5">
        <v>1</v>
      </c>
      <c r="J149" s="7">
        <f t="shared" si="15"/>
        <v>1034000</v>
      </c>
      <c r="K149" s="7">
        <f t="shared" si="13"/>
        <v>0</v>
      </c>
    </row>
    <row r="150" spans="2:11" ht="25.5">
      <c r="B150" s="55" t="s">
        <v>485</v>
      </c>
      <c r="C150" s="55"/>
      <c r="D150" s="55" t="s">
        <v>500</v>
      </c>
      <c r="E150" s="55"/>
      <c r="F150" s="55"/>
      <c r="G150" s="55"/>
      <c r="H150" s="56">
        <f>SUM(H144:H149)</f>
        <v>7134072</v>
      </c>
      <c r="I150" s="55"/>
      <c r="J150" s="56">
        <f>SUM(J144:J149)</f>
        <v>7134072</v>
      </c>
      <c r="K150" s="56">
        <f t="shared" si="13"/>
        <v>0</v>
      </c>
    </row>
    <row r="151" spans="2:11" ht="63.75">
      <c r="B151" s="55" t="s">
        <v>485</v>
      </c>
      <c r="C151" s="5" t="s">
        <v>801</v>
      </c>
      <c r="D151" s="5" t="s">
        <v>502</v>
      </c>
      <c r="E151" s="5" t="str">
        <f>[1]vk!D880</f>
        <v>Atmaksa valsts pamatbudžetā par Eiropas Reģionālās attīstības fonda (ERAF) finansējumu (2007-2013)</v>
      </c>
      <c r="F151" s="5" t="str">
        <f>[1]vk!E880</f>
        <v>83</v>
      </c>
      <c r="G151" s="5" t="str">
        <f>[1]vk!F880</f>
        <v>Valsts budžeta institūciju īstenoto Eiropas Reģionālās attīstības fonda projektu uzraudzība un atmaksu veikšana valsts pamatbudžetā par Eiropas Reģionālās attīstības fonda (ERAF) finansējumu (2007 - 2013)</v>
      </c>
      <c r="H151" s="7">
        <v>22744288</v>
      </c>
      <c r="I151" s="5">
        <v>1</v>
      </c>
      <c r="J151" s="7">
        <f t="shared" si="15"/>
        <v>22744288</v>
      </c>
      <c r="K151" s="7">
        <f t="shared" si="13"/>
        <v>0</v>
      </c>
    </row>
    <row r="152" spans="2:11" ht="38.25">
      <c r="B152" s="55" t="s">
        <v>485</v>
      </c>
      <c r="C152" s="5" t="s">
        <v>801</v>
      </c>
      <c r="D152" s="5" t="s">
        <v>502</v>
      </c>
      <c r="E152" s="5" t="str">
        <f>[1]vk!D881</f>
        <v>Eiropas Reģionālās attīstības fonda (ERAF) finansētie pašvaldību un atklāto konkursu projekti (2007-2013)</v>
      </c>
      <c r="F152" s="5" t="str">
        <f>[1]vk!E881</f>
        <v>84</v>
      </c>
      <c r="G152" s="5" t="str">
        <f>[1]vk!F881</f>
        <v>Eiropas Reģionālās attīstības fonda (ERAF) finansēto pašvaldību un atklāto konkursu projektu uzraudzība un ERAF atmaksu veikšana projektu īstenotājiem.</v>
      </c>
      <c r="H152" s="7">
        <v>4508376</v>
      </c>
      <c r="I152" s="5">
        <v>1</v>
      </c>
      <c r="J152" s="7">
        <f t="shared" si="15"/>
        <v>4508376</v>
      </c>
      <c r="K152" s="7">
        <f t="shared" si="13"/>
        <v>0</v>
      </c>
    </row>
    <row r="153" spans="2:11" ht="25.5">
      <c r="B153" s="55" t="s">
        <v>485</v>
      </c>
      <c r="C153" s="55"/>
      <c r="D153" s="55" t="s">
        <v>502</v>
      </c>
      <c r="E153" s="55"/>
      <c r="F153" s="55"/>
      <c r="G153" s="55"/>
      <c r="H153" s="56">
        <f>SUM(H151:H152)</f>
        <v>27252664</v>
      </c>
      <c r="I153" s="55"/>
      <c r="J153" s="56">
        <f>SUM(J151:J152)</f>
        <v>27252664</v>
      </c>
      <c r="K153" s="56">
        <f t="shared" si="13"/>
        <v>0</v>
      </c>
    </row>
    <row r="154" spans="2:11" ht="38.25">
      <c r="B154" s="55" t="s">
        <v>485</v>
      </c>
      <c r="C154" s="5" t="s">
        <v>801</v>
      </c>
      <c r="D154" s="5" t="s">
        <v>504</v>
      </c>
      <c r="E154" s="5" t="str">
        <f>[1]vk!D882</f>
        <v>Eiropas Reģionālās attīstības fonda (ERAF) projektu un pasākumu īstenošana (2007-2013)</v>
      </c>
      <c r="F154" s="5" t="str">
        <f>[1]vk!E882</f>
        <v>1049</v>
      </c>
      <c r="G154" s="5" t="str">
        <f>[1]vk!F882</f>
        <v>Valsts ugunsdzēsības un glābšanas dienesta (VUGD) funkciju nodrošināšana (ES politikas instrumentu finansētais projekts)</v>
      </c>
      <c r="H154" s="7">
        <v>93250</v>
      </c>
      <c r="I154" s="5">
        <v>1</v>
      </c>
      <c r="J154" s="7">
        <f t="shared" si="15"/>
        <v>93250</v>
      </c>
      <c r="K154" s="7">
        <f t="shared" si="13"/>
        <v>0</v>
      </c>
    </row>
    <row r="155" spans="2:11" ht="38.25">
      <c r="B155" s="55" t="s">
        <v>485</v>
      </c>
      <c r="C155" s="5" t="s">
        <v>801</v>
      </c>
      <c r="D155" s="5" t="s">
        <v>504</v>
      </c>
      <c r="E155" s="5" t="e">
        <f>[1]vk!D883</f>
        <v>#REF!</v>
      </c>
      <c r="F155" s="5" t="str">
        <f>[1]vk!E883</f>
        <v>1053</v>
      </c>
      <c r="G155" s="5" t="str">
        <f>[1]vk!F883</f>
        <v>Iekšlietu ministrijas Informācijas centra (IeM IC) funkciju nodrošināšana (ES politikas instrumnetu finansētais projekts)</v>
      </c>
      <c r="H155" s="7">
        <v>1669914</v>
      </c>
      <c r="I155" s="5">
        <v>1</v>
      </c>
      <c r="J155" s="7">
        <f t="shared" si="15"/>
        <v>1669914</v>
      </c>
      <c r="K155" s="7">
        <f t="shared" si="13"/>
        <v>0</v>
      </c>
    </row>
    <row r="156" spans="2:11" ht="25.5">
      <c r="B156" s="55" t="s">
        <v>485</v>
      </c>
      <c r="C156" s="5" t="s">
        <v>801</v>
      </c>
      <c r="D156" s="5" t="s">
        <v>504</v>
      </c>
      <c r="E156" s="5" t="e">
        <f>[1]vk!D884</f>
        <v>#REF!</v>
      </c>
      <c r="F156" s="5" t="str">
        <f>[1]vk!E884</f>
        <v>1056</v>
      </c>
      <c r="G156" s="5" t="str">
        <f>[1]vk!F884</f>
        <v>Valsts policijas funkciju nodrošināšana (ES politikas instrumentu finansētais projekts)</v>
      </c>
      <c r="H156" s="7">
        <v>255000</v>
      </c>
      <c r="I156" s="5">
        <v>1</v>
      </c>
      <c r="J156" s="7">
        <f t="shared" si="15"/>
        <v>255000</v>
      </c>
      <c r="K156" s="7">
        <f t="shared" si="13"/>
        <v>0</v>
      </c>
    </row>
    <row r="157" spans="2:11" ht="25.5">
      <c r="B157" s="55" t="s">
        <v>485</v>
      </c>
      <c r="C157" s="5" t="s">
        <v>801</v>
      </c>
      <c r="D157" s="5" t="s">
        <v>504</v>
      </c>
      <c r="E157" s="5" t="e">
        <f>[1]vk!D885</f>
        <v>#REF!</v>
      </c>
      <c r="F157" s="5" t="str">
        <f>[1]vk!E885</f>
        <v>1061</v>
      </c>
      <c r="G157" s="5" t="str">
        <f>[1]vk!F885</f>
        <v>Valsts robežsardzes funkciju nodrošināšana (ES politikas instrumentu finansētais projekts)</v>
      </c>
      <c r="H157" s="7">
        <v>72880</v>
      </c>
      <c r="I157" s="5">
        <v>1</v>
      </c>
      <c r="J157" s="7">
        <f t="shared" si="15"/>
        <v>72880</v>
      </c>
      <c r="K157" s="7">
        <f t="shared" si="13"/>
        <v>0</v>
      </c>
    </row>
    <row r="158" spans="2:11" ht="25.5">
      <c r="B158" s="55" t="s">
        <v>485</v>
      </c>
      <c r="C158" s="55"/>
      <c r="D158" s="55" t="s">
        <v>504</v>
      </c>
      <c r="E158" s="55"/>
      <c r="F158" s="55"/>
      <c r="G158" s="55"/>
      <c r="H158" s="56">
        <f>SUM(H154:H157)</f>
        <v>2091044</v>
      </c>
      <c r="I158" s="55"/>
      <c r="J158" s="56">
        <f>SUM(J154:J157)</f>
        <v>2091044</v>
      </c>
      <c r="K158" s="56">
        <f t="shared" si="13"/>
        <v>0</v>
      </c>
    </row>
    <row r="159" spans="2:11" ht="25.5">
      <c r="B159" s="55" t="s">
        <v>485</v>
      </c>
      <c r="C159" s="5" t="s">
        <v>801</v>
      </c>
      <c r="D159" s="5" t="s">
        <v>507</v>
      </c>
      <c r="E159" s="5" t="str">
        <f>[1]vk!D886</f>
        <v>Eiropas Reģionālās attīstības fonda (ERAF) projekti (2007-2013)</v>
      </c>
      <c r="F159" s="5" t="str">
        <f>[1]vk!E886</f>
        <v>285</v>
      </c>
      <c r="G159" s="5" t="str">
        <f>[1]vk!F886</f>
        <v>Eiropas Reģionālās attīstības fonda projektu īstenošana</v>
      </c>
      <c r="H159" s="7">
        <v>3536369</v>
      </c>
      <c r="I159" s="5">
        <v>1</v>
      </c>
      <c r="J159" s="7">
        <f t="shared" si="15"/>
        <v>3536369</v>
      </c>
      <c r="K159" s="7">
        <f t="shared" si="13"/>
        <v>0</v>
      </c>
    </row>
    <row r="160" spans="2:11" ht="51">
      <c r="B160" s="55" t="s">
        <v>485</v>
      </c>
      <c r="C160" s="5" t="s">
        <v>801</v>
      </c>
      <c r="D160" s="5" t="s">
        <v>507</v>
      </c>
      <c r="E160" s="5" t="str">
        <f>[1]vk!D887</f>
        <v>Atmaksas un avansi pašvaldībām vai citiem struktūrfondu finansējuma saņēmējiem par Eiropas Reģionālās attīstības fonda (ERAF) projektu īstenošanu (2007-2013)</v>
      </c>
      <c r="F160" s="5" t="str">
        <f>[1]vk!E887</f>
        <v>292</v>
      </c>
      <c r="G160" s="5" t="str">
        <f>[1]vk!F887</f>
        <v>Nodrošināta avansa un starpposma maksājumu veikšana ERAF projektu īstenotājiem</v>
      </c>
      <c r="H160" s="7">
        <v>3648336</v>
      </c>
      <c r="I160" s="5">
        <v>1</v>
      </c>
      <c r="J160" s="7">
        <f t="shared" si="15"/>
        <v>3648336</v>
      </c>
      <c r="K160" s="7">
        <f t="shared" si="13"/>
        <v>0</v>
      </c>
    </row>
    <row r="161" spans="2:11" ht="25.5">
      <c r="B161" s="55" t="s">
        <v>485</v>
      </c>
      <c r="C161" s="55"/>
      <c r="D161" s="55" t="s">
        <v>507</v>
      </c>
      <c r="E161" s="55"/>
      <c r="F161" s="55"/>
      <c r="G161" s="55"/>
      <c r="H161" s="56">
        <f>SUM(H159:H160)</f>
        <v>7184705</v>
      </c>
      <c r="I161" s="55"/>
      <c r="J161" s="56">
        <f>SUM(J159:J160)</f>
        <v>7184705</v>
      </c>
      <c r="K161" s="56">
        <f t="shared" ref="K161:K193" si="16">SUM(J161-H161)</f>
        <v>0</v>
      </c>
    </row>
    <row r="162" spans="2:11" ht="63.75">
      <c r="B162" s="55" t="s">
        <v>485</v>
      </c>
      <c r="C162" s="5" t="s">
        <v>801</v>
      </c>
      <c r="D162" s="5" t="s">
        <v>509</v>
      </c>
      <c r="E162" s="5" t="str">
        <f>[1]vk!D888</f>
        <v>Atmaksas finansējuma saņēmējam par Eiropas Reģionālās attīstības fonda (ERAF) finansējumu</v>
      </c>
      <c r="F162" s="5" t="str">
        <f>[1]vk!E888</f>
        <v>1031</v>
      </c>
      <c r="G162" s="5" t="str">
        <f>[1]vk!F888</f>
        <v>Reģionālo valsts autoceļu, pilsētu tranzītielu sakārtošanas, sabiedriskā transporta infrastruktūras attīstības, mazo ostu infrastruktūras uzlabošanas, elektronisko sakaru pakalpojumu pieejamības projektu plānošana un īstenošana (pamatdarbība)</v>
      </c>
      <c r="H162" s="7">
        <v>0</v>
      </c>
      <c r="I162" s="5">
        <v>1</v>
      </c>
      <c r="J162" s="7">
        <f t="shared" si="15"/>
        <v>0</v>
      </c>
      <c r="K162" s="7">
        <f t="shared" si="16"/>
        <v>0</v>
      </c>
    </row>
    <row r="163" spans="2:11" ht="63.75">
      <c r="B163" s="55" t="s">
        <v>485</v>
      </c>
      <c r="C163" s="5" t="s">
        <v>801</v>
      </c>
      <c r="D163" s="5" t="s">
        <v>509</v>
      </c>
      <c r="E163" s="5" t="str">
        <f>[1]vk!D889</f>
        <v>Eiropas Reģionālās attīstības fonda (ERAF) finansētie ierobežotās atlases VAS "Latvijas valsts ceļi" realizētie projekti (2007 - 2013)</v>
      </c>
      <c r="F163" s="5" t="str">
        <f>[1]vk!E889</f>
        <v>1032</v>
      </c>
      <c r="G163" s="5" t="str">
        <f>[1]vk!F889</f>
        <v>Reģionālo valsts autoceļu, pilsētu tranzītielu sakārtošanas, sabiedriskā transporta infrastruktūras attīstības, mazo ostu infrastruktūras uzlabošanas, elektronisko sakaru pakalpojumu pieejamības projektu plānošana un īstenošana (pamatdarbība)</v>
      </c>
      <c r="H163" s="7">
        <v>34215111</v>
      </c>
      <c r="I163" s="5">
        <v>1</v>
      </c>
      <c r="J163" s="7">
        <f t="shared" si="15"/>
        <v>34215111</v>
      </c>
      <c r="K163" s="7">
        <f t="shared" si="16"/>
        <v>0</v>
      </c>
    </row>
    <row r="164" spans="2:11" s="50" customFormat="1" ht="51">
      <c r="B164" s="55" t="s">
        <v>485</v>
      </c>
      <c r="C164" s="4" t="s">
        <v>801</v>
      </c>
      <c r="D164" s="4" t="s">
        <v>509</v>
      </c>
      <c r="E164" s="4" t="s">
        <v>877</v>
      </c>
      <c r="F164" s="4" t="s">
        <v>878</v>
      </c>
      <c r="G164" s="4" t="s">
        <v>876</v>
      </c>
      <c r="H164" s="49">
        <v>8178777</v>
      </c>
      <c r="I164" s="4">
        <v>1</v>
      </c>
      <c r="J164" s="49">
        <f t="shared" si="15"/>
        <v>8178777</v>
      </c>
      <c r="K164" s="49">
        <f t="shared" si="16"/>
        <v>0</v>
      </c>
    </row>
    <row r="165" spans="2:11" ht="25.5">
      <c r="B165" s="55" t="s">
        <v>485</v>
      </c>
      <c r="C165" s="55"/>
      <c r="D165" s="55" t="s">
        <v>509</v>
      </c>
      <c r="E165" s="55"/>
      <c r="F165" s="55"/>
      <c r="G165" s="55"/>
      <c r="H165" s="56">
        <f>SUM(H162:H164)</f>
        <v>42393888</v>
      </c>
      <c r="I165" s="55"/>
      <c r="J165" s="56">
        <f>SUM(J162:J164)</f>
        <v>42393888</v>
      </c>
      <c r="K165" s="56">
        <f t="shared" si="16"/>
        <v>0</v>
      </c>
    </row>
    <row r="166" spans="2:11" ht="38.25">
      <c r="B166" s="55" t="s">
        <v>485</v>
      </c>
      <c r="C166" s="55" t="s">
        <v>801</v>
      </c>
      <c r="D166" s="55" t="str">
        <f>[1]vk!C890</f>
        <v>Labklājības ministrija</v>
      </c>
      <c r="E166" s="55" t="str">
        <f>[1]vk!D890</f>
        <v>Eiropas Reģionālās attīstības fonda (ERAF) īstenotie projekti labklājības nozarē (2007-2013)</v>
      </c>
      <c r="F166" s="55" t="str">
        <f>[1]vk!E890</f>
        <v>400</v>
      </c>
      <c r="G166" s="55" t="str">
        <f>[1]vk!F890</f>
        <v>Finansējums ERAF projektiem</v>
      </c>
      <c r="H166" s="56">
        <v>925881</v>
      </c>
      <c r="I166" s="55">
        <v>1</v>
      </c>
      <c r="J166" s="56">
        <f t="shared" si="15"/>
        <v>925881</v>
      </c>
      <c r="K166" s="56">
        <f t="shared" si="16"/>
        <v>0</v>
      </c>
    </row>
    <row r="167" spans="2:11" ht="38.25">
      <c r="B167" s="55" t="s">
        <v>485</v>
      </c>
      <c r="C167" s="5" t="s">
        <v>801</v>
      </c>
      <c r="D167" s="5" t="s">
        <v>512</v>
      </c>
      <c r="E167" s="5" t="str">
        <f>[1]vk!D891</f>
        <v>Eiropas Reģionālās attīstības fonda (ERAF) projektu un pasākumu īstenošana (2007-2013)</v>
      </c>
      <c r="F167" s="5" t="str">
        <f>[1]vk!E891</f>
        <v>1117</v>
      </c>
      <c r="G167" s="5" t="str">
        <f>[1]vk!F891</f>
        <v>Valsts vienotās datorizētās zemesgrāmatas organizatoriskā un tehniskā uzturēšana</v>
      </c>
      <c r="H167" s="7">
        <v>0</v>
      </c>
      <c r="I167" s="5">
        <v>1</v>
      </c>
      <c r="J167" s="7">
        <f t="shared" si="15"/>
        <v>0</v>
      </c>
      <c r="K167" s="7">
        <f t="shared" si="16"/>
        <v>0</v>
      </c>
    </row>
    <row r="168" spans="2:11" ht="25.5">
      <c r="B168" s="55" t="s">
        <v>485</v>
      </c>
      <c r="C168" s="5" t="s">
        <v>801</v>
      </c>
      <c r="D168" s="5" t="s">
        <v>512</v>
      </c>
      <c r="E168" s="5" t="e">
        <f>[1]vk!D892</f>
        <v>#REF!</v>
      </c>
      <c r="F168" s="5" t="str">
        <f>[1]vk!E892</f>
        <v>587</v>
      </c>
      <c r="G168" s="5" t="str">
        <f>[1]vk!F892</f>
        <v>Nekustamā īpašuma raksturojošo datu reģistru vešana</v>
      </c>
      <c r="H168" s="7">
        <v>1310500</v>
      </c>
      <c r="I168" s="5">
        <v>1</v>
      </c>
      <c r="J168" s="7">
        <f t="shared" si="15"/>
        <v>1310500</v>
      </c>
      <c r="K168" s="7">
        <f t="shared" si="16"/>
        <v>0</v>
      </c>
    </row>
    <row r="169" spans="2:11" ht="25.5">
      <c r="B169" s="55" t="s">
        <v>485</v>
      </c>
      <c r="C169" s="5" t="s">
        <v>801</v>
      </c>
      <c r="D169" s="5" t="s">
        <v>512</v>
      </c>
      <c r="E169" s="5" t="e">
        <f>[1]vk!D893</f>
        <v>#REF!</v>
      </c>
      <c r="F169" s="5" t="str">
        <f>[1]vk!E893</f>
        <v>601</v>
      </c>
      <c r="G169" s="5" t="str">
        <f>[1]vk!F893</f>
        <v>Uzturlīdzekļu garantiju fonda administrēšana</v>
      </c>
      <c r="H169" s="7">
        <v>28200</v>
      </c>
      <c r="I169" s="5">
        <v>1</v>
      </c>
      <c r="J169" s="7">
        <f t="shared" si="15"/>
        <v>28200</v>
      </c>
      <c r="K169" s="7">
        <f t="shared" si="16"/>
        <v>0</v>
      </c>
    </row>
    <row r="170" spans="2:11" ht="38.25">
      <c r="B170" s="55" t="s">
        <v>485</v>
      </c>
      <c r="C170" s="5" t="s">
        <v>801</v>
      </c>
      <c r="D170" s="5" t="s">
        <v>512</v>
      </c>
      <c r="E170" s="5" t="str">
        <f>[1]vk!D894</f>
        <v>Atmaksas valsts pamatbudžetā par Eiropas Sociālā fonda (ESF) finansējumu (2007-2013)</v>
      </c>
      <c r="F170" s="5" t="str">
        <f>[1]vk!E894</f>
        <v>606</v>
      </c>
      <c r="G170" s="5" t="str">
        <f>[1]vk!F894</f>
        <v>Eiropas Sociālā fonda projektu (2007-2013) ieviešana (Sadarbības iestāde) (SIF)</v>
      </c>
      <c r="H170" s="7">
        <v>1829896</v>
      </c>
      <c r="I170" s="5">
        <v>1</v>
      </c>
      <c r="J170" s="7">
        <f t="shared" si="15"/>
        <v>1829896</v>
      </c>
      <c r="K170" s="7">
        <f t="shared" si="16"/>
        <v>0</v>
      </c>
    </row>
    <row r="171" spans="2:11" ht="25.5">
      <c r="B171" s="55" t="s">
        <v>485</v>
      </c>
      <c r="C171" s="55"/>
      <c r="D171" s="55" t="s">
        <v>512</v>
      </c>
      <c r="E171" s="55"/>
      <c r="F171" s="55"/>
      <c r="G171" s="55"/>
      <c r="H171" s="56">
        <f>SUM(H167:H170)</f>
        <v>3168596</v>
      </c>
      <c r="I171" s="55"/>
      <c r="J171" s="56">
        <f>SUM(J167:J170)</f>
        <v>3168596</v>
      </c>
      <c r="K171" s="56">
        <f t="shared" si="16"/>
        <v>0</v>
      </c>
    </row>
    <row r="172" spans="2:11" ht="38.25">
      <c r="B172" s="55" t="s">
        <v>485</v>
      </c>
      <c r="C172" s="5" t="s">
        <v>801</v>
      </c>
      <c r="D172" s="5" t="s">
        <v>514</v>
      </c>
      <c r="E172" s="5" t="str">
        <f>[1]vk!D895</f>
        <v>Atmaksas valsts pamatbudžetā par Eiropas Reģionālās attīstības fonda (ERAF) finansējumu (2007-2013)</v>
      </c>
      <c r="F172" s="5" t="str">
        <f>[1]vk!E895</f>
        <v>760</v>
      </c>
      <c r="G172" s="5" t="str">
        <f>[1]vk!F895</f>
        <v>Atmaksas valsts pamatbudžetā par Eiropas Reģionālās attīstības fonda (ERAF) finansējumu (2007-2013)</v>
      </c>
      <c r="H172" s="7">
        <v>0</v>
      </c>
      <c r="I172" s="5">
        <v>1</v>
      </c>
      <c r="J172" s="7">
        <f t="shared" si="15"/>
        <v>0</v>
      </c>
      <c r="K172" s="7">
        <f t="shared" si="16"/>
        <v>0</v>
      </c>
    </row>
    <row r="173" spans="2:11" ht="25.5">
      <c r="B173" s="55" t="s">
        <v>485</v>
      </c>
      <c r="C173" s="5" t="s">
        <v>801</v>
      </c>
      <c r="D173" s="5" t="s">
        <v>514</v>
      </c>
      <c r="E173" s="5" t="str">
        <f>[1]vk!D896</f>
        <v>Eiropas Reģionālās attīstības fonda (ERAF) projekti (2007-2013)</v>
      </c>
      <c r="F173" s="5" t="str">
        <f>[1]vk!E896</f>
        <v>759</v>
      </c>
      <c r="G173" s="5" t="str">
        <f>[1]vk!F896</f>
        <v>Eiropas Reģionālās attīstības fonda (ERAF) projekti (2007-2013)</v>
      </c>
      <c r="H173" s="7">
        <v>0</v>
      </c>
      <c r="I173" s="5">
        <v>1</v>
      </c>
      <c r="J173" s="7">
        <f t="shared" si="15"/>
        <v>0</v>
      </c>
      <c r="K173" s="7">
        <f t="shared" si="16"/>
        <v>0</v>
      </c>
    </row>
    <row r="174" spans="2:11" ht="25.5">
      <c r="B174" s="55" t="s">
        <v>485</v>
      </c>
      <c r="C174" s="55"/>
      <c r="D174" s="55" t="s">
        <v>514</v>
      </c>
      <c r="E174" s="55"/>
      <c r="F174" s="55"/>
      <c r="G174" s="55"/>
      <c r="H174" s="56">
        <f>SUM(H172:H173)</f>
        <v>0</v>
      </c>
      <c r="I174" s="55"/>
      <c r="J174" s="56">
        <f>SUM(J172:J173)</f>
        <v>0</v>
      </c>
      <c r="K174" s="56">
        <f t="shared" si="16"/>
        <v>0</v>
      </c>
    </row>
    <row r="175" spans="2:11" ht="38.25">
      <c r="B175" s="55" t="s">
        <v>485</v>
      </c>
      <c r="C175" s="55" t="s">
        <v>801</v>
      </c>
      <c r="D175" s="55" t="str">
        <f>[1]vk!C897</f>
        <v>Kultūras ministrija</v>
      </c>
      <c r="E175" s="55" t="str">
        <f>[1]vk!D897</f>
        <v>Eiropas Reģionālās attīstības fonda (ERAF) projektu un pasākumu īstenošana (2007-2013)</v>
      </c>
      <c r="F175" s="55" t="str">
        <f>[1]vk!E897</f>
        <v>356</v>
      </c>
      <c r="G175" s="55" t="str">
        <f>[1]vk!F897</f>
        <v>ES struktūrfondu vadība atbilstoši Struktūrfondu plānošanas dokumentiem- Eiropas Reģionālās attīstības fonda projektu nodrošināšanas funkcija</v>
      </c>
      <c r="H175" s="56">
        <v>3143014</v>
      </c>
      <c r="I175" s="55">
        <v>1</v>
      </c>
      <c r="J175" s="56">
        <f t="shared" si="15"/>
        <v>3143014</v>
      </c>
      <c r="K175" s="56">
        <f t="shared" si="16"/>
        <v>0</v>
      </c>
    </row>
    <row r="176" spans="2:11" ht="38.25">
      <c r="B176" s="55" t="s">
        <v>485</v>
      </c>
      <c r="C176" s="5" t="s">
        <v>801</v>
      </c>
      <c r="D176" s="5" t="s">
        <v>518</v>
      </c>
      <c r="E176" s="5" t="str">
        <f>[1]vk!D898</f>
        <v>Atmaksas valsts pamatbudžetā par Eiropas Reģionālās attīstības fonda (ERAF) finansējumu (2007-2013)</v>
      </c>
      <c r="F176" s="5" t="str">
        <f>[1]vk!E898</f>
        <v>621</v>
      </c>
      <c r="G176" s="5" t="str">
        <f>[1]vk!F898</f>
        <v>Atmaksas valsts pamatbudžetā par Eiropas Reģionālās attīstības fonda 2007.-2013.gada plānošanas perioda finansētajiem projektiem</v>
      </c>
      <c r="H176" s="7">
        <v>0</v>
      </c>
      <c r="I176" s="5">
        <v>1</v>
      </c>
      <c r="J176" s="7">
        <f t="shared" si="15"/>
        <v>0</v>
      </c>
      <c r="K176" s="7">
        <f t="shared" si="16"/>
        <v>0</v>
      </c>
    </row>
    <row r="177" spans="2:11" ht="38.25">
      <c r="B177" s="55" t="s">
        <v>485</v>
      </c>
      <c r="C177" s="5" t="s">
        <v>801</v>
      </c>
      <c r="D177" s="5" t="s">
        <v>518</v>
      </c>
      <c r="E177" s="5" t="str">
        <f>[1]vk!D899</f>
        <v>Eiropas Reģionālās attīstības fonda (ERAF) projektu īstenošana (2007-2013)</v>
      </c>
      <c r="F177" s="5" t="str">
        <f>[1]vk!E899</f>
        <v>619</v>
      </c>
      <c r="G177" s="5" t="str">
        <f>[1]vk!F899</f>
        <v>Eiropas Reģionālās attīstības fonda 2007.-2013.gada plānošanas perioda līdzfinansēto projektu īstenošana</v>
      </c>
      <c r="H177" s="7">
        <v>0</v>
      </c>
      <c r="I177" s="5">
        <v>1</v>
      </c>
      <c r="J177" s="7">
        <f t="shared" si="15"/>
        <v>0</v>
      </c>
      <c r="K177" s="7">
        <f t="shared" si="16"/>
        <v>0</v>
      </c>
    </row>
    <row r="178" spans="2:11" ht="38.25">
      <c r="B178" s="55" t="s">
        <v>485</v>
      </c>
      <c r="C178" s="5" t="s">
        <v>801</v>
      </c>
      <c r="D178" s="5" t="s">
        <v>518</v>
      </c>
      <c r="E178" s="5" t="str">
        <f>[1]vk!D900</f>
        <v>Eiropas Reģionālās attīstības fonda (ERAF) avansa maksājumi un atmaksas finansējuma saņēmējiem (2007-2013)</v>
      </c>
      <c r="F178" s="5" t="str">
        <f>[1]vk!E900</f>
        <v>620</v>
      </c>
      <c r="G178" s="5" t="str">
        <f>[1]vk!F900</f>
        <v>Eiropas Reģionālās attīstības fonda 2007.-2013.gada plānošanas perioda avansa maksājumi un atmaksas finansējuma saņēmējiem</v>
      </c>
      <c r="H178" s="7">
        <v>0</v>
      </c>
      <c r="I178" s="5">
        <v>1</v>
      </c>
      <c r="J178" s="7">
        <f t="shared" si="15"/>
        <v>0</v>
      </c>
      <c r="K178" s="7">
        <f t="shared" si="16"/>
        <v>0</v>
      </c>
    </row>
    <row r="179" spans="2:11" ht="25.5">
      <c r="B179" s="55" t="s">
        <v>485</v>
      </c>
      <c r="C179" s="55"/>
      <c r="D179" s="55" t="s">
        <v>518</v>
      </c>
      <c r="E179" s="55"/>
      <c r="F179" s="55"/>
      <c r="G179" s="55"/>
      <c r="H179" s="56">
        <f>SUM(H176:H178)</f>
        <v>0</v>
      </c>
      <c r="I179" s="55"/>
      <c r="J179" s="56">
        <f>SUM(J176:J178)</f>
        <v>0</v>
      </c>
      <c r="K179" s="56">
        <f t="shared" si="16"/>
        <v>0</v>
      </c>
    </row>
    <row r="180" spans="2:11" ht="38.25">
      <c r="B180" s="55" t="s">
        <v>485</v>
      </c>
      <c r="C180" s="55" t="s">
        <v>801</v>
      </c>
      <c r="D180" s="55" t="str">
        <f>[1]vk!C901</f>
        <v>Reģionālās attīstības un pašvaldību lietu ministri</v>
      </c>
      <c r="E180" s="55" t="str">
        <f>[1]vk!D901</f>
        <v>Eiropas Reģionālās attīstības fonda (ERAF) projekti un pasākumi (2007-2013)</v>
      </c>
      <c r="F180" s="55" t="str">
        <f>[1]vk!E901</f>
        <v>462</v>
      </c>
      <c r="G180" s="55" t="str">
        <f>[1]vk!F901</f>
        <v>Eiropas Reģionālās attīstības fonda (ERAF) aktivitāšu īstenošana, uzraudzība un kontrole</v>
      </c>
      <c r="H180" s="56">
        <v>3962349</v>
      </c>
      <c r="I180" s="55">
        <v>1</v>
      </c>
      <c r="J180" s="56">
        <f t="shared" si="15"/>
        <v>3962349</v>
      </c>
      <c r="K180" s="56">
        <f t="shared" si="16"/>
        <v>0</v>
      </c>
    </row>
    <row r="181" spans="2:11" ht="25.5">
      <c r="B181" s="55" t="s">
        <v>485</v>
      </c>
      <c r="C181" s="39" t="s">
        <v>801</v>
      </c>
      <c r="D181" s="39" t="e">
        <f>[1]vk!C902</f>
        <v>#REF!</v>
      </c>
      <c r="E181" s="39" t="e">
        <f>[1]vk!D902</f>
        <v>#REF!</v>
      </c>
      <c r="F181" s="39" t="e">
        <f>[1]vk!E902</f>
        <v>#REF!</v>
      </c>
      <c r="G181" s="39" t="e">
        <f>[1]vk!F902</f>
        <v>#REF!</v>
      </c>
      <c r="H181" s="40">
        <f>SUM(H180,H179,H175,H174,H171,H166,H161,H158,H153,H150,H143,H165,)</f>
        <v>97266213</v>
      </c>
      <c r="I181" s="39"/>
      <c r="J181" s="40">
        <f>SUM(J180,J179,J175,J174,J171,J166,J161,J158,J153,J150,J143,J165,)</f>
        <v>97266213</v>
      </c>
      <c r="K181" s="40">
        <f t="shared" si="16"/>
        <v>0</v>
      </c>
    </row>
    <row r="182" spans="2:11" ht="63.75">
      <c r="B182" s="55" t="s">
        <v>485</v>
      </c>
      <c r="C182" s="55" t="s">
        <v>802</v>
      </c>
      <c r="D182" s="55" t="str">
        <f>[1]vk!C903</f>
        <v>Ministru kabinets</v>
      </c>
      <c r="E182" s="55" t="str">
        <f>[1]vk!D903</f>
        <v>Eiropas Sociālā fonda (ESF) projektu īstenošana (2007-2013)</v>
      </c>
      <c r="F182" s="55" t="str">
        <f>[1]vk!E903</f>
        <v>963</v>
      </c>
      <c r="G182" s="55" t="str">
        <f>[1]vk!F903</f>
        <v>ESF projektu īstenošana, lai nodrošinātu atbalstu strukturālo reformu procesam laika periodam līdz 2013.gadam ar mērķi panākt lielāku atklātību valsts pārvaldes darbībā un izveidot kompetentāku valsts pārvaldi</v>
      </c>
      <c r="H182" s="56">
        <v>1533692</v>
      </c>
      <c r="I182" s="55">
        <v>1</v>
      </c>
      <c r="J182" s="56">
        <f>SUM(H182*I182)</f>
        <v>1533692</v>
      </c>
      <c r="K182" s="56">
        <f t="shared" si="16"/>
        <v>0</v>
      </c>
    </row>
    <row r="183" spans="2:11" ht="25.5">
      <c r="B183" s="55" t="s">
        <v>485</v>
      </c>
      <c r="C183" s="55" t="s">
        <v>802</v>
      </c>
      <c r="D183" s="55" t="str">
        <f>[1]vk!C904</f>
        <v>Ekonomikas ministrija</v>
      </c>
      <c r="E183" s="55" t="str">
        <f>[1]vk!D904</f>
        <v>Eiropas Sociālā fonda (ESF) projekti (2007-2013)</v>
      </c>
      <c r="F183" s="55" t="str">
        <f>[1]vk!E904</f>
        <v>901</v>
      </c>
      <c r="G183" s="55" t="str">
        <f>[1]vk!F904</f>
        <v>Uzņēmējdarbības uzsākšanas veicināšana un darbinieku kvalifikācijas celšana</v>
      </c>
      <c r="H183" s="56">
        <v>0</v>
      </c>
      <c r="I183" s="55">
        <v>1</v>
      </c>
      <c r="J183" s="56">
        <f t="shared" ref="J183:J206" si="17">SUM(H183*I183)</f>
        <v>0</v>
      </c>
      <c r="K183" s="56">
        <f t="shared" si="16"/>
        <v>0</v>
      </c>
    </row>
    <row r="184" spans="2:11" ht="38.25">
      <c r="B184" s="55" t="s">
        <v>485</v>
      </c>
      <c r="C184" s="5" t="s">
        <v>802</v>
      </c>
      <c r="D184" s="5" t="s">
        <v>507</v>
      </c>
      <c r="E184" s="5" t="str">
        <f>[1]vk!D905</f>
        <v>Atmaksa valsts pamatbudžetā par Eiropas Sociālā fonda (ESF) finansējumu (2007-2013)</v>
      </c>
      <c r="F184" s="5" t="str">
        <f>[1]vk!E905</f>
        <v>291</v>
      </c>
      <c r="G184" s="5" t="str">
        <f>[1]vk!F905</f>
        <v>Nodrošināt starpposma maksājumu veikšanu ESF projektu īstenotājiem</v>
      </c>
      <c r="H184" s="7">
        <v>12012255</v>
      </c>
      <c r="I184" s="5">
        <v>1</v>
      </c>
      <c r="J184" s="7">
        <f t="shared" si="17"/>
        <v>12012255</v>
      </c>
      <c r="K184" s="7">
        <f t="shared" si="16"/>
        <v>0</v>
      </c>
    </row>
    <row r="185" spans="2:11" ht="25.5">
      <c r="B185" s="55" t="s">
        <v>485</v>
      </c>
      <c r="C185" s="5" t="s">
        <v>802</v>
      </c>
      <c r="D185" s="5" t="s">
        <v>507</v>
      </c>
      <c r="E185" s="5" t="str">
        <f>[1]vk!D906</f>
        <v>Eiropas Sociālā fonda (ESF) projekti (2007-2013)</v>
      </c>
      <c r="F185" s="5" t="str">
        <f>[1]vk!E906</f>
        <v>283</v>
      </c>
      <c r="G185" s="5" t="str">
        <f>[1]vk!F906</f>
        <v>Eiropas Savienības struktūrfondu projektu īstenošana</v>
      </c>
      <c r="H185" s="7">
        <v>38632867</v>
      </c>
      <c r="I185" s="5">
        <v>1</v>
      </c>
      <c r="J185" s="7">
        <f t="shared" si="17"/>
        <v>38632867</v>
      </c>
      <c r="K185" s="7">
        <f t="shared" si="16"/>
        <v>0</v>
      </c>
    </row>
    <row r="186" spans="2:11" ht="51">
      <c r="B186" s="55" t="s">
        <v>485</v>
      </c>
      <c r="C186" s="5" t="s">
        <v>802</v>
      </c>
      <c r="D186" s="5" t="s">
        <v>507</v>
      </c>
      <c r="E186" s="5" t="str">
        <f>[1]vk!D907</f>
        <v>Atmaksas un avansi pašvaldībām vai citiem struktūrfondu finansējuma saņēmējiem par Eiropas Sociālā fonda (ESF) projektu īstenošanu (2007-2013)</v>
      </c>
      <c r="F186" s="5" t="str">
        <f>[1]vk!E907</f>
        <v>293</v>
      </c>
      <c r="G186" s="5" t="str">
        <f>[1]vk!F907</f>
        <v>Nodrošināta avansa un starpposma maksājumu veikšana ESF projektu īstenotājiem</v>
      </c>
      <c r="H186" s="7">
        <v>5000406</v>
      </c>
      <c r="I186" s="5">
        <v>1</v>
      </c>
      <c r="J186" s="7">
        <f t="shared" si="17"/>
        <v>5000406</v>
      </c>
      <c r="K186" s="7">
        <f t="shared" si="16"/>
        <v>0</v>
      </c>
    </row>
    <row r="187" spans="2:11" ht="25.5">
      <c r="B187" s="55" t="s">
        <v>485</v>
      </c>
      <c r="C187" s="55"/>
      <c r="D187" s="55" t="s">
        <v>507</v>
      </c>
      <c r="E187" s="55"/>
      <c r="F187" s="55"/>
      <c r="G187" s="55"/>
      <c r="H187" s="56">
        <f>SUM(H184:H186)</f>
        <v>55645528</v>
      </c>
      <c r="I187" s="55"/>
      <c r="J187" s="56">
        <f>SUM(J184:J186)</f>
        <v>55645528</v>
      </c>
      <c r="K187" s="56">
        <f t="shared" si="16"/>
        <v>0</v>
      </c>
    </row>
    <row r="188" spans="2:11" ht="38.25">
      <c r="B188" s="55" t="s">
        <v>485</v>
      </c>
      <c r="C188" s="55" t="s">
        <v>802</v>
      </c>
      <c r="D188" s="55" t="str">
        <f>[1]vk!C908</f>
        <v>Zemkopības ministrija</v>
      </c>
      <c r="E188" s="55" t="str">
        <f>[1]vk!D908</f>
        <v>Izdevumi Eiropas Sociālā fonda (ESF) projektu un pasākumu īstenošanai (2007-2013)</v>
      </c>
      <c r="F188" s="55" t="str">
        <f>[1]vk!E908</f>
        <v>1006</v>
      </c>
      <c r="G188" s="55" t="str">
        <f>[1]vk!F908</f>
        <v>Izdevumi Eiropas Sociālā fonda (ESF) projektu un pasākumu īstenošanai (2007-2013)</v>
      </c>
      <c r="H188" s="56">
        <v>0</v>
      </c>
      <c r="I188" s="55">
        <v>1</v>
      </c>
      <c r="J188" s="56">
        <f t="shared" si="17"/>
        <v>0</v>
      </c>
      <c r="K188" s="56">
        <f t="shared" si="16"/>
        <v>0</v>
      </c>
    </row>
    <row r="189" spans="2:11" ht="25.5">
      <c r="B189" s="55" t="s">
        <v>485</v>
      </c>
      <c r="C189" s="5" t="s">
        <v>802</v>
      </c>
      <c r="D189" s="5" t="s">
        <v>511</v>
      </c>
      <c r="E189" s="5" t="str">
        <f>[1]vk!D909</f>
        <v>Atmaksa valsts pamatbudžetā par Eiropas Sociālā fonda (ESF) finasējumu (2007-2013)</v>
      </c>
      <c r="F189" s="5" t="str">
        <f>[1]vk!E909</f>
        <v>410</v>
      </c>
      <c r="G189" s="5" t="str">
        <f>[1]vk!F909</f>
        <v>ESF finansējuma atmaksa valsts pamatbudžetā</v>
      </c>
      <c r="H189" s="7">
        <v>20049869</v>
      </c>
      <c r="I189" s="5">
        <v>1</v>
      </c>
      <c r="J189" s="7">
        <f t="shared" si="17"/>
        <v>20049869</v>
      </c>
      <c r="K189" s="7">
        <f t="shared" si="16"/>
        <v>0</v>
      </c>
    </row>
    <row r="190" spans="2:11" ht="25.5">
      <c r="B190" s="55" t="s">
        <v>485</v>
      </c>
      <c r="C190" s="5" t="s">
        <v>802</v>
      </c>
      <c r="D190" s="5" t="s">
        <v>511</v>
      </c>
      <c r="E190" s="5" t="str">
        <f>[1]vk!D910</f>
        <v>Eiropas Sociālā fonda (ESF) īstenotie projekti labklājības nozarē (2007-2013)</v>
      </c>
      <c r="F190" s="5" t="str">
        <f>[1]vk!E910</f>
        <v>415</v>
      </c>
      <c r="G190" s="5" t="str">
        <f>[1]vk!F910</f>
        <v>Finansējums ESF projektiem</v>
      </c>
      <c r="H190" s="7">
        <v>22808662</v>
      </c>
      <c r="I190" s="5">
        <v>1</v>
      </c>
      <c r="J190" s="7">
        <f t="shared" si="17"/>
        <v>22808662</v>
      </c>
      <c r="K190" s="7">
        <f t="shared" si="16"/>
        <v>0</v>
      </c>
    </row>
    <row r="191" spans="2:11" ht="25.5">
      <c r="B191" s="55" t="s">
        <v>485</v>
      </c>
      <c r="C191" s="55"/>
      <c r="D191" s="55" t="s">
        <v>511</v>
      </c>
      <c r="E191" s="55"/>
      <c r="F191" s="55"/>
      <c r="G191" s="55"/>
      <c r="H191" s="56">
        <f>SUM(H189:H190)</f>
        <v>42858531</v>
      </c>
      <c r="I191" s="55"/>
      <c r="J191" s="56">
        <f>SUM(J189:J190)</f>
        <v>42858531</v>
      </c>
      <c r="K191" s="56">
        <f t="shared" si="16"/>
        <v>0</v>
      </c>
    </row>
    <row r="192" spans="2:11" ht="51">
      <c r="B192" s="55" t="s">
        <v>485</v>
      </c>
      <c r="C192" s="5" t="s">
        <v>802</v>
      </c>
      <c r="D192" s="5" t="s">
        <v>512</v>
      </c>
      <c r="E192" s="5" t="s">
        <v>847</v>
      </c>
      <c r="F192" s="5" t="str">
        <f>[1]vk!E911</f>
        <v>1113</v>
      </c>
      <c r="G192" s="5" t="str">
        <f>[1]vk!F911</f>
        <v>Kriminālsoda - brīvības atņemšana - izpilde (notiesāto ēdināšana, veselības aprūpe, apgāde ar normatīvajos aktos noteikto, ieslodzījuma vietu uzturēšana, utml.)</v>
      </c>
      <c r="H192" s="7">
        <v>0</v>
      </c>
      <c r="I192" s="5">
        <v>1</v>
      </c>
      <c r="J192" s="7">
        <f t="shared" si="17"/>
        <v>0</v>
      </c>
      <c r="K192" s="7">
        <f t="shared" si="16"/>
        <v>0</v>
      </c>
    </row>
    <row r="193" spans="2:11" ht="51">
      <c r="B193" s="55" t="s">
        <v>485</v>
      </c>
      <c r="C193" s="5" t="s">
        <v>802</v>
      </c>
      <c r="D193" s="5" t="s">
        <v>512</v>
      </c>
      <c r="E193" s="5" t="s">
        <v>847</v>
      </c>
      <c r="F193" s="5" t="str">
        <f>[1]vk!E912</f>
        <v>1114</v>
      </c>
      <c r="G193" s="5" t="str">
        <f>[1]vk!F912</f>
        <v>Drošības līdzekļa -apcietinājums - izpilde (apcietināto ēdināšana, veselības aprūpe, apgāde ar normatīvajos aktos noteikto, ieslodzījuma vietu uzturēšana, utml.)</v>
      </c>
      <c r="H193" s="7">
        <v>0</v>
      </c>
      <c r="I193" s="5">
        <v>1</v>
      </c>
      <c r="J193" s="7">
        <f t="shared" si="17"/>
        <v>0</v>
      </c>
      <c r="K193" s="7">
        <f t="shared" si="16"/>
        <v>0</v>
      </c>
    </row>
    <row r="194" spans="2:11" ht="51">
      <c r="B194" s="55" t="s">
        <v>485</v>
      </c>
      <c r="C194" s="5" t="s">
        <v>802</v>
      </c>
      <c r="D194" s="5" t="s">
        <v>512</v>
      </c>
      <c r="E194" s="5" t="s">
        <v>847</v>
      </c>
      <c r="F194" s="5" t="str">
        <f>[1]vk!E913</f>
        <v>1115</v>
      </c>
      <c r="G194" s="5" t="str">
        <f>[1]vk!F913</f>
        <v>Kriminālsoda - arests - izpilde (ar arestu notiesāto ēdināšana, veselības aprūpe, apgāde ar normatīvajos aktos noteikto, ieslodzījuma vietu uzturēšana, utml.)</v>
      </c>
      <c r="H194" s="7">
        <v>0</v>
      </c>
      <c r="I194" s="5">
        <v>1</v>
      </c>
      <c r="J194" s="7">
        <f t="shared" si="17"/>
        <v>0</v>
      </c>
      <c r="K194" s="7">
        <f t="shared" ref="K194:K211" si="18">SUM(J194-H194)</f>
        <v>0</v>
      </c>
    </row>
    <row r="195" spans="2:11" ht="25.5">
      <c r="B195" s="55" t="s">
        <v>485</v>
      </c>
      <c r="C195" s="5" t="s">
        <v>802</v>
      </c>
      <c r="D195" s="5" t="s">
        <v>512</v>
      </c>
      <c r="E195" s="5" t="s">
        <v>847</v>
      </c>
      <c r="F195" s="5" t="str">
        <f>[1]vk!E914</f>
        <v>605</v>
      </c>
      <c r="G195" s="5" t="str">
        <f>[1]vk!F914</f>
        <v>Eiropas Sociālā fonda projektu (2007-2013) ieviešana (Sadarbības iestāde) (SIF)</v>
      </c>
      <c r="H195" s="7">
        <v>383772</v>
      </c>
      <c r="I195" s="5">
        <v>1</v>
      </c>
      <c r="J195" s="7">
        <f t="shared" si="17"/>
        <v>383772</v>
      </c>
      <c r="K195" s="7">
        <f t="shared" si="18"/>
        <v>0</v>
      </c>
    </row>
    <row r="196" spans="2:11" ht="25.5">
      <c r="B196" s="55" t="s">
        <v>485</v>
      </c>
      <c r="C196" s="55"/>
      <c r="D196" s="55" t="s">
        <v>512</v>
      </c>
      <c r="E196" s="55"/>
      <c r="F196" s="55"/>
      <c r="G196" s="55"/>
      <c r="H196" s="56">
        <f>SUM(H192:H195)</f>
        <v>383772</v>
      </c>
      <c r="I196" s="55"/>
      <c r="J196" s="56">
        <f>SUM(J192:J195)</f>
        <v>383772</v>
      </c>
      <c r="K196" s="56">
        <f t="shared" si="18"/>
        <v>0</v>
      </c>
    </row>
    <row r="197" spans="2:11" ht="38.25">
      <c r="B197" s="55" t="s">
        <v>485</v>
      </c>
      <c r="C197" s="55" t="s">
        <v>802</v>
      </c>
      <c r="D197" s="55" t="str">
        <f>[1]vk!C915</f>
        <v>Vides ministrija</v>
      </c>
      <c r="E197" s="55" t="str">
        <f>[1]vk!D915</f>
        <v>Eiropas Sociālā fonda (ESF) projekti (2007-2013)</v>
      </c>
      <c r="F197" s="55" t="str">
        <f>[1]vk!E915</f>
        <v>808</v>
      </c>
      <c r="G197" s="55" t="str">
        <f>[1]vk!F915</f>
        <v>Kvalitātes vadības sistēmas elementu izstrāde, prasību sagatavošana to ieviešanai Valsts vides dienestā</v>
      </c>
      <c r="H197" s="56">
        <v>0</v>
      </c>
      <c r="I197" s="55">
        <v>1</v>
      </c>
      <c r="J197" s="56">
        <f t="shared" si="17"/>
        <v>0</v>
      </c>
      <c r="K197" s="56">
        <f t="shared" si="18"/>
        <v>0</v>
      </c>
    </row>
    <row r="198" spans="2:11" ht="38.25">
      <c r="B198" s="55" t="s">
        <v>485</v>
      </c>
      <c r="C198" s="5" t="s">
        <v>802</v>
      </c>
      <c r="D198" s="5" t="s">
        <v>518</v>
      </c>
      <c r="E198" s="5" t="str">
        <f>[1]vk!D916</f>
        <v>Atmaksas valsts pamatbudžetā par Eiropas Sociālā fonda (ESF) finansējumu (2007-2013)</v>
      </c>
      <c r="F198" s="5" t="str">
        <f>[1]vk!E916</f>
        <v>625</v>
      </c>
      <c r="G198" s="5" t="str">
        <f>[1]vk!F916</f>
        <v>Atmaksas valsts pamatbudžetā par Eiropas Sociālā fonda 2007.-2013.gada plānošanas perioda finansētajiem projektiem</v>
      </c>
      <c r="H198" s="7">
        <f>[1]vk!G916</f>
        <v>2595110</v>
      </c>
      <c r="I198" s="5">
        <v>1</v>
      </c>
      <c r="J198" s="7">
        <f t="shared" si="17"/>
        <v>2595110</v>
      </c>
      <c r="K198" s="7">
        <f t="shared" si="18"/>
        <v>0</v>
      </c>
    </row>
    <row r="199" spans="2:11" ht="25.5">
      <c r="B199" s="55" t="s">
        <v>485</v>
      </c>
      <c r="C199" s="5" t="s">
        <v>802</v>
      </c>
      <c r="D199" s="5" t="s">
        <v>518</v>
      </c>
      <c r="E199" s="5" t="str">
        <f>[1]vk!D917</f>
        <v>Eiropas Sociālā fonda (ESF) projektu īstenošana (2007-2013)</v>
      </c>
      <c r="F199" s="5" t="str">
        <f>[1]vk!E917</f>
        <v>624</v>
      </c>
      <c r="G199" s="5" t="str">
        <f>[1]vk!F917</f>
        <v>Eiropas Sociālā fonda 2007.-2013.gada plānošanas perioda līdzfinansēto projektu īstenošana</v>
      </c>
      <c r="H199" s="7">
        <v>2339871</v>
      </c>
      <c r="I199" s="5">
        <v>1</v>
      </c>
      <c r="J199" s="7">
        <f t="shared" si="17"/>
        <v>2339871</v>
      </c>
      <c r="K199" s="7">
        <f t="shared" si="18"/>
        <v>0</v>
      </c>
    </row>
    <row r="200" spans="2:11" ht="25.5">
      <c r="B200" s="55" t="s">
        <v>485</v>
      </c>
      <c r="C200" s="55"/>
      <c r="D200" s="55" t="s">
        <v>518</v>
      </c>
      <c r="E200" s="55"/>
      <c r="F200" s="55"/>
      <c r="G200" s="55"/>
      <c r="H200" s="56">
        <f>SUM(H198:H199)</f>
        <v>4934981</v>
      </c>
      <c r="I200" s="55"/>
      <c r="J200" s="56">
        <f>SUM(J198:J199)</f>
        <v>4934981</v>
      </c>
      <c r="K200" s="56">
        <f t="shared" si="18"/>
        <v>0</v>
      </c>
    </row>
    <row r="201" spans="2:11" ht="38.25">
      <c r="B201" s="55" t="s">
        <v>485</v>
      </c>
      <c r="C201" s="5" t="s">
        <v>802</v>
      </c>
      <c r="D201" s="5" t="s">
        <v>520</v>
      </c>
      <c r="E201" s="5" t="str">
        <f>[1]vk!D918</f>
        <v>Eiropas Sociālā fonda (ESF) projekti un pasākumi (2007-2013)</v>
      </c>
      <c r="F201" s="5" t="str">
        <f>[1]vk!E918</f>
        <v>1090</v>
      </c>
      <c r="G201" s="5" t="str">
        <f>[1]vk!F918</f>
        <v>Reģionālās attīstības projektu īstenošana (Latgales plānošanas reģions, Eiropas sociālais fonds)</v>
      </c>
      <c r="H201" s="7">
        <v>0</v>
      </c>
      <c r="I201" s="5">
        <v>1</v>
      </c>
      <c r="J201" s="7">
        <f t="shared" si="17"/>
        <v>0</v>
      </c>
      <c r="K201" s="7">
        <f t="shared" si="18"/>
        <v>0</v>
      </c>
    </row>
    <row r="202" spans="2:11" ht="38.25">
      <c r="B202" s="55" t="s">
        <v>485</v>
      </c>
      <c r="C202" s="5" t="s">
        <v>802</v>
      </c>
      <c r="D202" s="5" t="s">
        <v>520</v>
      </c>
      <c r="E202" s="5" t="e">
        <f>[1]vk!D919</f>
        <v>#REF!</v>
      </c>
      <c r="F202" s="5" t="str">
        <f>[1]vk!E919</f>
        <v>1091</v>
      </c>
      <c r="G202" s="5" t="str">
        <f>[1]vk!F919</f>
        <v>Reģionālās attīstības projektu īstenošana (Vidzemes plānošanas reģions, Eiropas sociālais fonds)</v>
      </c>
      <c r="H202" s="7">
        <v>0</v>
      </c>
      <c r="I202" s="5">
        <v>1</v>
      </c>
      <c r="J202" s="7">
        <f t="shared" si="17"/>
        <v>0</v>
      </c>
      <c r="K202" s="7">
        <f t="shared" si="18"/>
        <v>0</v>
      </c>
    </row>
    <row r="203" spans="2:11" ht="38.25">
      <c r="B203" s="55" t="s">
        <v>485</v>
      </c>
      <c r="C203" s="5" t="s">
        <v>802</v>
      </c>
      <c r="D203" s="5" t="s">
        <v>520</v>
      </c>
      <c r="E203" s="5" t="e">
        <f>[1]vk!D920</f>
        <v>#REF!</v>
      </c>
      <c r="F203" s="5" t="str">
        <f>[1]vk!E920</f>
        <v>1092</v>
      </c>
      <c r="G203" s="5" t="str">
        <f>[1]vk!F920</f>
        <v>Reģionālās attīstības projektu īstenošana (Kurzemes plānošanas reģions, Eiropas sociālais fonds)</v>
      </c>
      <c r="H203" s="7">
        <v>0</v>
      </c>
      <c r="I203" s="5">
        <v>1</v>
      </c>
      <c r="J203" s="7">
        <f t="shared" si="17"/>
        <v>0</v>
      </c>
      <c r="K203" s="7">
        <f t="shared" si="18"/>
        <v>0</v>
      </c>
    </row>
    <row r="204" spans="2:11" ht="38.25">
      <c r="B204" s="55" t="s">
        <v>485</v>
      </c>
      <c r="C204" s="5" t="s">
        <v>802</v>
      </c>
      <c r="D204" s="5" t="s">
        <v>520</v>
      </c>
      <c r="E204" s="5" t="e">
        <f>[1]vk!D921</f>
        <v>#REF!</v>
      </c>
      <c r="F204" s="5" t="str">
        <f>[1]vk!E921</f>
        <v>1093</v>
      </c>
      <c r="G204" s="5" t="str">
        <f>[1]vk!F921</f>
        <v>Reģionālās attīstības projektu īstenošana (Rīgas plānošanas reģions, Eiropas sociālais fonds)</v>
      </c>
      <c r="H204" s="7">
        <v>0</v>
      </c>
      <c r="I204" s="5">
        <v>1</v>
      </c>
      <c r="J204" s="7">
        <f t="shared" si="17"/>
        <v>0</v>
      </c>
      <c r="K204" s="7">
        <f t="shared" si="18"/>
        <v>0</v>
      </c>
    </row>
    <row r="205" spans="2:11" ht="38.25">
      <c r="B205" s="55" t="s">
        <v>485</v>
      </c>
      <c r="C205" s="5" t="s">
        <v>802</v>
      </c>
      <c r="D205" s="5" t="s">
        <v>520</v>
      </c>
      <c r="E205" s="5" t="e">
        <f>[1]vk!D922</f>
        <v>#REF!</v>
      </c>
      <c r="F205" s="5" t="str">
        <f>[1]vk!E922</f>
        <v>1094</v>
      </c>
      <c r="G205" s="5" t="str">
        <f>[1]vk!F922</f>
        <v>Reģionālās attīstības projektu īstenošana (Zemgales plānošanas reģions, Eiropas sociālais fonds)</v>
      </c>
      <c r="H205" s="7">
        <v>0</v>
      </c>
      <c r="I205" s="5">
        <v>1</v>
      </c>
      <c r="J205" s="7">
        <f t="shared" si="17"/>
        <v>0</v>
      </c>
      <c r="K205" s="7">
        <f t="shared" si="18"/>
        <v>0</v>
      </c>
    </row>
    <row r="206" spans="2:11" ht="38.25">
      <c r="B206" s="55" t="s">
        <v>485</v>
      </c>
      <c r="C206" s="5" t="s">
        <v>802</v>
      </c>
      <c r="D206" s="5" t="s">
        <v>520</v>
      </c>
      <c r="E206" s="5" t="e">
        <f>[1]vk!D923</f>
        <v>#REF!</v>
      </c>
      <c r="F206" s="5" t="str">
        <f>[1]vk!E923</f>
        <v>1095</v>
      </c>
      <c r="G206" s="5" t="str">
        <f>[1]vk!F923</f>
        <v>Vispārējā atbalsta funkcija (VRAA, Eiropas sociālais fonds, projekta īstenošana)</v>
      </c>
      <c r="H206" s="7">
        <v>0</v>
      </c>
      <c r="I206" s="5">
        <v>1</v>
      </c>
      <c r="J206" s="7">
        <f t="shared" si="17"/>
        <v>0</v>
      </c>
      <c r="K206" s="7">
        <f t="shared" si="18"/>
        <v>0</v>
      </c>
    </row>
    <row r="207" spans="2:11" ht="38.25">
      <c r="B207" s="55" t="s">
        <v>485</v>
      </c>
      <c r="C207" s="55"/>
      <c r="D207" s="55" t="s">
        <v>520</v>
      </c>
      <c r="E207" s="55"/>
      <c r="F207" s="55"/>
      <c r="G207" s="55"/>
      <c r="H207" s="56">
        <f>SUM(H201:H206)</f>
        <v>0</v>
      </c>
      <c r="I207" s="55"/>
      <c r="J207" s="56">
        <f>SUM(J201:J206)</f>
        <v>0</v>
      </c>
      <c r="K207" s="56">
        <f t="shared" si="18"/>
        <v>0</v>
      </c>
    </row>
    <row r="208" spans="2:11" ht="25.5">
      <c r="B208" s="55" t="s">
        <v>485</v>
      </c>
      <c r="C208" s="39" t="s">
        <v>802</v>
      </c>
      <c r="D208" s="39" t="e">
        <f>[1]vk!C924</f>
        <v>#REF!</v>
      </c>
      <c r="E208" s="39" t="e">
        <f>[1]vk!D924</f>
        <v>#REF!</v>
      </c>
      <c r="F208" s="39" t="e">
        <f>[1]vk!E924</f>
        <v>#REF!</v>
      </c>
      <c r="G208" s="39" t="e">
        <f>[1]vk!F924</f>
        <v>#REF!</v>
      </c>
      <c r="H208" s="40">
        <f>SUM(H207,H200,H197,H196,H191,H188,H187,H183,H182,)</f>
        <v>105356504</v>
      </c>
      <c r="I208" s="39"/>
      <c r="J208" s="40">
        <f>SUM(J207,J200,J197,J196,J191,J188,J187,J183,J182,)</f>
        <v>105356504</v>
      </c>
      <c r="K208" s="40">
        <f t="shared" si="18"/>
        <v>0</v>
      </c>
    </row>
    <row r="209" spans="2:11" ht="38.25">
      <c r="B209" s="55" t="s">
        <v>485</v>
      </c>
      <c r="C209" s="55" t="s">
        <v>803</v>
      </c>
      <c r="D209" s="55" t="str">
        <f>[1]vk!C925</f>
        <v>Ministru kabinets</v>
      </c>
      <c r="E209" s="55" t="str">
        <f>[1]vk!D925</f>
        <v>Tehniskā palīdzība ERAF, ESF, KF apgūšanai (2007-2013)</v>
      </c>
      <c r="F209" s="55" t="str">
        <f>[1]vk!E925</f>
        <v>959</v>
      </c>
      <c r="G209" s="55" t="str">
        <f>[1]vk!F925</f>
        <v>Atbalsts ES fondu līdzekļu pieejamības un apguves nodrošināšanai un apmācību organizēšanai ES fondu vadībā iesaistītajām institūcijām</v>
      </c>
      <c r="H209" s="56">
        <v>0</v>
      </c>
      <c r="I209" s="55">
        <v>1</v>
      </c>
      <c r="J209" s="56">
        <f>SUM(H209*I209)</f>
        <v>0</v>
      </c>
      <c r="K209" s="56">
        <f t="shared" si="18"/>
        <v>0</v>
      </c>
    </row>
    <row r="210" spans="2:11" ht="38.25">
      <c r="B210" s="55" t="s">
        <v>485</v>
      </c>
      <c r="C210" s="5" t="s">
        <v>803</v>
      </c>
      <c r="D210" s="5" t="str">
        <f>[1]vk!C926</f>
        <v>Ekonomikas ministrija</v>
      </c>
      <c r="E210" s="5" t="e">
        <f>[1]vk!D926</f>
        <v>#REF!</v>
      </c>
      <c r="F210" s="5" t="str">
        <f>[1]vk!E926</f>
        <v>891</v>
      </c>
      <c r="G210" s="5" t="str">
        <f>[1]vk!F926</f>
        <v>Atbalsts Eiropas Savienības fondu atbildīgās un sadarbības iestāžu funkciju nodrošināšanai (Ekonomikas ministrija)</v>
      </c>
      <c r="H210" s="7">
        <v>0</v>
      </c>
      <c r="I210" s="5">
        <v>1</v>
      </c>
      <c r="J210" s="7">
        <f t="shared" ref="J210:J246" si="19">SUM(H210*I210)</f>
        <v>0</v>
      </c>
      <c r="K210" s="7">
        <f t="shared" si="18"/>
        <v>0</v>
      </c>
    </row>
    <row r="211" spans="2:11" ht="51">
      <c r="B211" s="55" t="s">
        <v>485</v>
      </c>
      <c r="C211" s="5" t="s">
        <v>803</v>
      </c>
      <c r="D211" s="5" t="e">
        <f>[1]vk!C927</f>
        <v>#REF!</v>
      </c>
      <c r="E211" s="5" t="e">
        <f>[1]vk!D927</f>
        <v>#REF!</v>
      </c>
      <c r="F211" s="5" t="str">
        <f>[1]vk!E927</f>
        <v>892</v>
      </c>
      <c r="G211" s="5" t="str">
        <f>[1]vk!F927</f>
        <v>Atbalsts Eiropas Savienības fondu atbildīgās un sadarbības iestāžu funkciju nodrošināšanai (Latvijas Investīciju un attīstības aģentūra, Būvniecības, enerģētikas un mājokļu valsts aģentūra)</v>
      </c>
      <c r="H211" s="7">
        <v>0</v>
      </c>
      <c r="I211" s="5">
        <v>1</v>
      </c>
      <c r="J211" s="7">
        <f t="shared" si="19"/>
        <v>0</v>
      </c>
      <c r="K211" s="7">
        <f t="shared" si="18"/>
        <v>0</v>
      </c>
    </row>
    <row r="212" spans="2:11" ht="25.5">
      <c r="B212" s="55" t="s">
        <v>485</v>
      </c>
      <c r="C212" s="55"/>
      <c r="D212" s="55" t="s">
        <v>500</v>
      </c>
      <c r="E212" s="55"/>
      <c r="F212" s="55"/>
      <c r="G212" s="55"/>
      <c r="H212" s="56">
        <f>SUM(H210:H211)</f>
        <v>0</v>
      </c>
      <c r="I212" s="55"/>
      <c r="J212" s="56">
        <f>SUM(J210:J211)</f>
        <v>0</v>
      </c>
      <c r="K212" s="56"/>
    </row>
    <row r="213" spans="2:11" ht="25.5">
      <c r="B213" s="55" t="s">
        <v>485</v>
      </c>
      <c r="C213" s="5" t="s">
        <v>803</v>
      </c>
      <c r="D213" s="5" t="str">
        <f>[1]vk!C928</f>
        <v>Finanšu ministrija</v>
      </c>
      <c r="E213" s="5" t="e">
        <f>[1]vk!D928</f>
        <v>#REF!</v>
      </c>
      <c r="F213" s="5" t="str">
        <f>[1]vk!E928</f>
        <v>1170</v>
      </c>
      <c r="G213" s="5" t="str">
        <f>[1]vk!F928</f>
        <v>Ārvalstu finanšu instrumentu vadība</v>
      </c>
      <c r="H213" s="7">
        <v>1295000</v>
      </c>
      <c r="I213" s="5">
        <v>1</v>
      </c>
      <c r="J213" s="7">
        <f t="shared" si="19"/>
        <v>1295000</v>
      </c>
      <c r="K213" s="7">
        <f t="shared" ref="K213:K249" si="20">SUM(J213-H213)</f>
        <v>0</v>
      </c>
    </row>
    <row r="214" spans="2:11" ht="51">
      <c r="B214" s="55" t="s">
        <v>485</v>
      </c>
      <c r="C214" s="5" t="s">
        <v>803</v>
      </c>
      <c r="D214" s="5" t="e">
        <f>[1]vk!C929</f>
        <v>#REF!</v>
      </c>
      <c r="E214" s="5" t="str">
        <f>[1]vk!D929</f>
        <v>Tehniskā palīdzība Eiropas Ekonomikas zonas finanšu instrumenta un Norvēģijas valdības divpusējā finanšu instrumenta apgūšanai</v>
      </c>
      <c r="F214" s="5" t="str">
        <f>[1]vk!E929</f>
        <v>969</v>
      </c>
      <c r="G214" s="5" t="str">
        <f>[1]vk!F929</f>
        <v>Ārvalstu finanšu instrumentu vadība</v>
      </c>
      <c r="H214" s="7">
        <v>75561</v>
      </c>
      <c r="I214" s="5">
        <v>1</v>
      </c>
      <c r="J214" s="7">
        <f t="shared" si="19"/>
        <v>75561</v>
      </c>
      <c r="K214" s="7">
        <f t="shared" si="20"/>
        <v>0</v>
      </c>
    </row>
    <row r="215" spans="2:11" ht="25.5">
      <c r="B215" s="55" t="s">
        <v>485</v>
      </c>
      <c r="C215" s="5" t="s">
        <v>803</v>
      </c>
      <c r="D215" s="5" t="e">
        <f>[1]vk!C930</f>
        <v>#REF!</v>
      </c>
      <c r="E215" s="5" t="str">
        <f>[1]vk!D930</f>
        <v>Tehniskā palīdzība Latvijas un Šveices sadarbības programmas apgūšanai</v>
      </c>
      <c r="F215" s="5" t="str">
        <f>[1]vk!E930</f>
        <v>1161</v>
      </c>
      <c r="G215" s="5" t="str">
        <f>[1]vk!F930</f>
        <v>Ārvalstu finanšu instrumentu vadība</v>
      </c>
      <c r="H215" s="7">
        <v>33657</v>
      </c>
      <c r="I215" s="5">
        <v>1</v>
      </c>
      <c r="J215" s="7">
        <f t="shared" si="19"/>
        <v>33657</v>
      </c>
      <c r="K215" s="7">
        <f t="shared" si="20"/>
        <v>0</v>
      </c>
    </row>
    <row r="216" spans="2:11" ht="38.25">
      <c r="B216" s="55" t="s">
        <v>485</v>
      </c>
      <c r="C216" s="5" t="s">
        <v>803</v>
      </c>
      <c r="D216" s="5" t="e">
        <f>[1]vk!C931</f>
        <v>#REF!</v>
      </c>
      <c r="E216" s="5" t="str">
        <f>[1]vk!D931</f>
        <v>Tehniskā palīdzība Solidaritātes un migrācijas plūsmu pārvaldīšanas pamatprogrammas apgūšanai (2007-2013)</v>
      </c>
      <c r="F216" s="5" t="str">
        <f>[1]vk!E931</f>
        <v>87</v>
      </c>
      <c r="G216" s="5" t="str">
        <f>[1]vk!F931</f>
        <v>Ārvalstu finanšu instrumentu vadība</v>
      </c>
      <c r="H216" s="7">
        <v>100338</v>
      </c>
      <c r="I216" s="5">
        <v>1</v>
      </c>
      <c r="J216" s="7">
        <f t="shared" si="19"/>
        <v>100338</v>
      </c>
      <c r="K216" s="7">
        <f t="shared" si="20"/>
        <v>0</v>
      </c>
    </row>
    <row r="217" spans="2:11" ht="25.5">
      <c r="B217" s="55" t="s">
        <v>485</v>
      </c>
      <c r="C217" s="55"/>
      <c r="D217" s="55" t="s">
        <v>502</v>
      </c>
      <c r="E217" s="55"/>
      <c r="F217" s="55"/>
      <c r="G217" s="55"/>
      <c r="H217" s="56">
        <f>SUM(H213:H216)</f>
        <v>1504556</v>
      </c>
      <c r="I217" s="55"/>
      <c r="J217" s="56">
        <f>SUM(J213:J216)</f>
        <v>1504556</v>
      </c>
      <c r="K217" s="56">
        <f t="shared" si="20"/>
        <v>0</v>
      </c>
    </row>
    <row r="218" spans="2:11" ht="51">
      <c r="B218" s="55" t="s">
        <v>485</v>
      </c>
      <c r="C218" s="55" t="s">
        <v>803</v>
      </c>
      <c r="D218" s="55" t="str">
        <f>[1]vk!C932</f>
        <v>Iekšlietu ministrija</v>
      </c>
      <c r="E218" s="55" t="str">
        <f>[1]vk!D932</f>
        <v>Tehniskā palīdzība Eiropas Ekonomikas zonas finanšu instrumenta un Norvēģijas valdības divpusējā finanšu instrumenta apgūšanai (2007-2013)</v>
      </c>
      <c r="F218" s="55" t="str">
        <f>[1]vk!E932</f>
        <v>1048</v>
      </c>
      <c r="G218" s="55" t="str">
        <f>[1]vk!F932</f>
        <v>Eiropas Ekonomikas zonas finanšu instrumenta un Norvēģijas valdības divpusējā finanšu instrumenta finasētā projekta "Tehniskās palīdzības fonds 2006.-2011. gadam" īstenošana</v>
      </c>
      <c r="H218" s="56">
        <v>3971</v>
      </c>
      <c r="I218" s="55">
        <v>1</v>
      </c>
      <c r="J218" s="56">
        <f t="shared" si="19"/>
        <v>3971</v>
      </c>
      <c r="K218" s="56">
        <f t="shared" si="20"/>
        <v>0</v>
      </c>
    </row>
    <row r="219" spans="2:11" ht="38.25">
      <c r="B219" s="55" t="s">
        <v>485</v>
      </c>
      <c r="C219" s="5" t="s">
        <v>803</v>
      </c>
      <c r="D219" s="5" t="str">
        <f>[1]vk!C933</f>
        <v>Izglītības un zinātnes ministrija</v>
      </c>
      <c r="E219" s="5" t="str">
        <f>[1]vk!D933</f>
        <v>Tehniskā palīdzība ERAF, ESF, KF apgūšanai (2007-2013)</v>
      </c>
      <c r="F219" s="5" t="str">
        <f>[1]vk!E933</f>
        <v>284</v>
      </c>
      <c r="G219" s="5" t="str">
        <f>[1]vk!F933</f>
        <v>Tiešo vadības procesu un atbalsta funkciju nodrošināšana IZM kā ES struktūrfondu atbildīgajai iestādei</v>
      </c>
      <c r="H219" s="7">
        <v>0</v>
      </c>
      <c r="I219" s="5">
        <v>1</v>
      </c>
      <c r="J219" s="7">
        <f t="shared" si="19"/>
        <v>0</v>
      </c>
      <c r="K219" s="7">
        <f t="shared" si="20"/>
        <v>0</v>
      </c>
    </row>
    <row r="220" spans="2:11" ht="38.25">
      <c r="B220" s="55" t="s">
        <v>485</v>
      </c>
      <c r="C220" s="5" t="s">
        <v>803</v>
      </c>
      <c r="D220" s="5" t="e">
        <f>[1]vk!C934</f>
        <v>#REF!</v>
      </c>
      <c r="E220" s="5" t="e">
        <f>[1]vk!D934</f>
        <v>#REF!</v>
      </c>
      <c r="F220" s="5" t="str">
        <f>[1]vk!E934</f>
        <v>290</v>
      </c>
      <c r="G220" s="5" t="str">
        <f>[1]vk!F934</f>
        <v>Tiešo vadības procesu un atbalsta funkciju nodrošināšana VIAA kā ES struktūrfondu sadarbības iestādei</v>
      </c>
      <c r="H220" s="7">
        <v>0</v>
      </c>
      <c r="I220" s="5">
        <v>1</v>
      </c>
      <c r="J220" s="7">
        <f t="shared" si="19"/>
        <v>0</v>
      </c>
      <c r="K220" s="7">
        <f t="shared" si="20"/>
        <v>0</v>
      </c>
    </row>
    <row r="221" spans="2:11" ht="51">
      <c r="B221" s="55" t="s">
        <v>485</v>
      </c>
      <c r="C221" s="5" t="s">
        <v>803</v>
      </c>
      <c r="D221" s="5" t="e">
        <f>[1]vk!C935</f>
        <v>#REF!</v>
      </c>
      <c r="E221" s="5" t="str">
        <f>[1]vk!D935</f>
        <v>Tehniskā palīdzība Eiropas Ekonomikas zonas finanšu instrumenta un Norvēģijas valdības divpusējā finanšu instrumenta apgūšanai</v>
      </c>
      <c r="F221" s="5" t="str">
        <f>[1]vk!E935</f>
        <v>1023</v>
      </c>
      <c r="G221" s="5" t="str">
        <f>[1]vk!F935</f>
        <v>EEZ/NO Tehniskās palīdzības projekta īstenošanas nodrošināšana</v>
      </c>
      <c r="H221" s="7">
        <v>0</v>
      </c>
      <c r="I221" s="5">
        <v>1</v>
      </c>
      <c r="J221" s="7">
        <f t="shared" si="19"/>
        <v>0</v>
      </c>
      <c r="K221" s="7">
        <f t="shared" si="20"/>
        <v>0</v>
      </c>
    </row>
    <row r="222" spans="2:11" ht="25.5">
      <c r="B222" s="55" t="s">
        <v>485</v>
      </c>
      <c r="C222" s="55"/>
      <c r="D222" s="55" t="s">
        <v>507</v>
      </c>
      <c r="E222" s="55"/>
      <c r="F222" s="55"/>
      <c r="G222" s="55"/>
      <c r="H222" s="56">
        <f>SUM(H219:H221)</f>
        <v>0</v>
      </c>
      <c r="I222" s="55"/>
      <c r="J222" s="56">
        <f>SUM(J219:J221)</f>
        <v>0</v>
      </c>
      <c r="K222" s="56">
        <f t="shared" si="20"/>
        <v>0</v>
      </c>
    </row>
    <row r="223" spans="2:11" ht="38.25">
      <c r="B223" s="55" t="s">
        <v>485</v>
      </c>
      <c r="C223" s="55" t="s">
        <v>803</v>
      </c>
      <c r="D223" s="55" t="str">
        <f>[1]vk!C936</f>
        <v>Satiksmes ministrija</v>
      </c>
      <c r="E223" s="55" t="str">
        <f>[1]vk!D936</f>
        <v>Tehniskā palīdzība ERAF, ESF, KF apgūšanai (2007 - 2013)</v>
      </c>
      <c r="F223" s="55" t="str">
        <f>[1]vk!E936</f>
        <v>1033</v>
      </c>
      <c r="G223" s="55" t="str">
        <f>[1]vk!F936</f>
        <v>ES fondu 2007.-2013.gada plānošanas perioda SM aktivitāšu īstenošana, atbildīgās iestādes pienākumu izpilde (pamatdarbība)</v>
      </c>
      <c r="H223" s="56">
        <v>0</v>
      </c>
      <c r="I223" s="55">
        <v>1</v>
      </c>
      <c r="J223" s="56">
        <f t="shared" si="19"/>
        <v>0</v>
      </c>
      <c r="K223" s="56">
        <f t="shared" si="20"/>
        <v>0</v>
      </c>
    </row>
    <row r="224" spans="2:11" ht="25.5">
      <c r="B224" s="55" t="s">
        <v>485</v>
      </c>
      <c r="C224" s="55" t="s">
        <v>803</v>
      </c>
      <c r="D224" s="55" t="str">
        <f>[1]vk!C937</f>
        <v>Labklājības ministrija</v>
      </c>
      <c r="E224" s="55" t="e">
        <f>[1]vk!D937</f>
        <v>#REF!</v>
      </c>
      <c r="F224" s="55" t="str">
        <f>[1]vk!E937</f>
        <v>374</v>
      </c>
      <c r="G224" s="55" t="str">
        <f>[1]vk!F937</f>
        <v>Atbildīgās un sadarbības iestādes funkciju īstenošana</v>
      </c>
      <c r="H224" s="56">
        <v>0</v>
      </c>
      <c r="I224" s="55">
        <v>1</v>
      </c>
      <c r="J224" s="56">
        <f t="shared" si="19"/>
        <v>0</v>
      </c>
      <c r="K224" s="56">
        <f t="shared" si="20"/>
        <v>0</v>
      </c>
    </row>
    <row r="225" spans="2:11" ht="38.25">
      <c r="B225" s="55" t="s">
        <v>485</v>
      </c>
      <c r="C225" s="5" t="s">
        <v>803</v>
      </c>
      <c r="D225" s="5" t="str">
        <f>[1]vk!C938</f>
        <v>Tieslietu ministrija</v>
      </c>
      <c r="E225" s="5" t="str">
        <f>[1]vk!D938</f>
        <v>Tehniskā palīdzība ERAF, ESF, KF apgūšanai (2007-2013)</v>
      </c>
      <c r="F225" s="5" t="str">
        <f>[1]vk!E938</f>
        <v>604</v>
      </c>
      <c r="G225" s="5" t="str">
        <f>[1]vk!F938</f>
        <v>Tehniskā palīdzība Eiropas Sociālā fonda (ESF) projektu īstenošanai (2007-2013) (finansējuma saņēmējs) (SIF)</v>
      </c>
      <c r="H225" s="7">
        <v>0</v>
      </c>
      <c r="I225" s="5">
        <v>1</v>
      </c>
      <c r="J225" s="7">
        <f t="shared" si="19"/>
        <v>0</v>
      </c>
      <c r="K225" s="7">
        <f t="shared" si="20"/>
        <v>0</v>
      </c>
    </row>
    <row r="226" spans="2:11" ht="51">
      <c r="B226" s="55" t="s">
        <v>485</v>
      </c>
      <c r="C226" s="5" t="s">
        <v>803</v>
      </c>
      <c r="D226" s="5" t="e">
        <f>[1]vk!C939</f>
        <v>#REF!</v>
      </c>
      <c r="E226" s="5" t="str">
        <f>[1]vk!D939</f>
        <v>Tehniskā palīdzība Eiropas Ekonomikas zonas finanšu instrumenta un Norvēģijas valdības divpusējā finanšu instrumenta apgūšanai</v>
      </c>
      <c r="F226" s="5" t="str">
        <f>[1]vk!E939</f>
        <v>1129</v>
      </c>
      <c r="G226" s="5" t="str">
        <f>[1]vk!F939</f>
        <v>Starpniekinstitūcijas funkcija Eiropas Ekonomikas zonas finanšu instrumenta un Norvēģijas valdības divpusējā finanšu instrumenta ieviešanas nodrošināšanai (tehniskā palīdzība)</v>
      </c>
      <c r="H226" s="7">
        <v>3971</v>
      </c>
      <c r="I226" s="5">
        <v>1</v>
      </c>
      <c r="J226" s="7">
        <f t="shared" si="19"/>
        <v>3971</v>
      </c>
      <c r="K226" s="7">
        <f t="shared" si="20"/>
        <v>0</v>
      </c>
    </row>
    <row r="227" spans="2:11" ht="25.5">
      <c r="B227" s="55" t="s">
        <v>485</v>
      </c>
      <c r="C227" s="5" t="s">
        <v>803</v>
      </c>
      <c r="D227" s="5" t="e">
        <f>[1]vk!C940</f>
        <v>#REF!</v>
      </c>
      <c r="E227" s="5" t="e">
        <f>[1]vk!D940</f>
        <v>#REF!</v>
      </c>
      <c r="F227" s="5" t="str">
        <f>[1]vk!E940</f>
        <v>1130</v>
      </c>
      <c r="G227" s="5" t="str">
        <f>[1]vk!F940</f>
        <v>Politikas plānošana, izstrāde un uzraudzība ES un starptautisko tiesību jomā</v>
      </c>
      <c r="H227" s="7">
        <v>1160</v>
      </c>
      <c r="I227" s="5">
        <v>1</v>
      </c>
      <c r="J227" s="7">
        <f t="shared" si="19"/>
        <v>1160</v>
      </c>
      <c r="K227" s="7">
        <f t="shared" si="20"/>
        <v>0</v>
      </c>
    </row>
    <row r="228" spans="2:11" ht="25.5">
      <c r="B228" s="55" t="s">
        <v>485</v>
      </c>
      <c r="C228" s="55"/>
      <c r="D228" s="55" t="s">
        <v>512</v>
      </c>
      <c r="E228" s="55"/>
      <c r="F228" s="55"/>
      <c r="G228" s="55"/>
      <c r="H228" s="56">
        <f>SUM(H225:H227)</f>
        <v>5131</v>
      </c>
      <c r="I228" s="55"/>
      <c r="J228" s="56">
        <f>SUM(J225:J227)</f>
        <v>5131</v>
      </c>
      <c r="K228" s="56">
        <f t="shared" si="20"/>
        <v>0</v>
      </c>
    </row>
    <row r="229" spans="2:11" ht="25.5">
      <c r="B229" s="55" t="s">
        <v>485</v>
      </c>
      <c r="C229" s="5" t="s">
        <v>803</v>
      </c>
      <c r="D229" s="5" t="str">
        <f>[1]vk!C941</f>
        <v>Vides ministrija</v>
      </c>
      <c r="E229" s="5" t="str">
        <f>[1]vk!D941</f>
        <v>Tehniskā palīdzība ERAF, ESF, KF apgūšanai (2007-2013)</v>
      </c>
      <c r="F229" s="5" t="str">
        <f>[1]vk!E941</f>
        <v>757</v>
      </c>
      <c r="G229" s="5" t="str">
        <f>[1]vk!F941</f>
        <v>Atbalsta pasākumi Eiropas Savienības fondu projektu ieviešanai</v>
      </c>
      <c r="H229" s="7">
        <v>0</v>
      </c>
      <c r="I229" s="5">
        <v>1</v>
      </c>
      <c r="J229" s="7">
        <f t="shared" si="19"/>
        <v>0</v>
      </c>
      <c r="K229" s="7">
        <f t="shared" si="20"/>
        <v>0</v>
      </c>
    </row>
    <row r="230" spans="2:11" ht="51">
      <c r="B230" s="55" t="s">
        <v>485</v>
      </c>
      <c r="C230" s="5" t="s">
        <v>803</v>
      </c>
      <c r="D230" s="5" t="e">
        <f>[1]vk!C942</f>
        <v>#REF!</v>
      </c>
      <c r="E230" s="5" t="str">
        <f>[1]vk!D942</f>
        <v>Tehniskā palīdzība Eiropas Ekonomikas zonas finanšu instrumenta un Norvēģijas valdības divpusējā finanšu instrumenta apgūšanai</v>
      </c>
      <c r="F230" s="5" t="str">
        <f>[1]vk!E942</f>
        <v>819</v>
      </c>
      <c r="G230" s="5" t="str">
        <f>[1]vk!F942</f>
        <v>Tehniskā palīdzība Eiropas Ekonomikas zonas finanšu instrumenta un Norvēģijas valdības divpusējā finanšu instrumenta apgūšanai</v>
      </c>
      <c r="H230" s="7">
        <v>3971</v>
      </c>
      <c r="I230" s="5">
        <v>1</v>
      </c>
      <c r="J230" s="7">
        <f t="shared" si="19"/>
        <v>3971</v>
      </c>
      <c r="K230" s="7">
        <f t="shared" si="20"/>
        <v>0</v>
      </c>
    </row>
    <row r="231" spans="2:11" ht="25.5">
      <c r="B231" s="55" t="s">
        <v>485</v>
      </c>
      <c r="C231" s="55"/>
      <c r="D231" s="55" t="s">
        <v>514</v>
      </c>
      <c r="E231" s="55"/>
      <c r="F231" s="55"/>
      <c r="G231" s="55"/>
      <c r="H231" s="56">
        <f>SUM(H229:H230)</f>
        <v>3971</v>
      </c>
      <c r="I231" s="55"/>
      <c r="J231" s="56">
        <f>SUM(J229:J230)</f>
        <v>3971</v>
      </c>
      <c r="K231" s="56">
        <f t="shared" si="20"/>
        <v>0</v>
      </c>
    </row>
    <row r="232" spans="2:11" ht="38.25">
      <c r="B232" s="55" t="s">
        <v>485</v>
      </c>
      <c r="C232" s="5" t="s">
        <v>803</v>
      </c>
      <c r="D232" s="5" t="str">
        <f>[1]vk!C943</f>
        <v>Kultūras ministrija</v>
      </c>
      <c r="E232" s="5" t="str">
        <f>[1]vk!D943</f>
        <v>Tehniskā palīdzība ERAF, ESF, KF apgūšanai (2007-2013)</v>
      </c>
      <c r="F232" s="5" t="str">
        <f>[1]vk!E943</f>
        <v>1149</v>
      </c>
      <c r="G232" s="5" t="str">
        <f>[1]vk!F943</f>
        <v>Citu Eiropas Savienības politiku instrumentu projektu un pasākumu īstenošana (Tehniskā palīdzība ERAF, ESF, KF apgūšanai (2007-2013))</v>
      </c>
      <c r="H232" s="7">
        <v>0</v>
      </c>
      <c r="I232" s="5">
        <v>1</v>
      </c>
      <c r="J232" s="7">
        <f t="shared" si="19"/>
        <v>0</v>
      </c>
      <c r="K232" s="7">
        <f t="shared" si="20"/>
        <v>0</v>
      </c>
    </row>
    <row r="233" spans="2:11" ht="76.5">
      <c r="B233" s="55" t="s">
        <v>485</v>
      </c>
      <c r="C233" s="5" t="s">
        <v>803</v>
      </c>
      <c r="D233" s="5" t="e">
        <f>[1]vk!C944</f>
        <v>#REF!</v>
      </c>
      <c r="E233" s="5" t="str">
        <f>[1]vk!D944</f>
        <v>Tehniskā palīdzība Eiropas Ekonomikas zonas finanšu instrumenta un Norvēģijas valdības divpusējā finanšu instrumenta apgūšanai</v>
      </c>
      <c r="F233" s="5" t="str">
        <f>[1]vk!E944</f>
        <v>358</v>
      </c>
      <c r="G233" s="5" t="str">
        <f>[1]vk!F944</f>
        <v>EEZ finanšu instrumenta un Norvēģijas valdības divpusējā finanšu instrumenta plānošana un ieviešana kultūras nozarē- Tehniskās palīdzības Eiropas Ekonomikas zonas finanšu instrumenta un Norvēģijas valdības divpusējā finanšu instrumenta apgūšanas nodrošin</v>
      </c>
      <c r="H233" s="7">
        <v>4220</v>
      </c>
      <c r="I233" s="5">
        <v>1</v>
      </c>
      <c r="J233" s="7">
        <f t="shared" si="19"/>
        <v>4220</v>
      </c>
      <c r="K233" s="7">
        <f t="shared" si="20"/>
        <v>0</v>
      </c>
    </row>
    <row r="234" spans="2:11" ht="25.5">
      <c r="B234" s="55" t="s">
        <v>485</v>
      </c>
      <c r="C234" s="55"/>
      <c r="D234" s="55" t="s">
        <v>516</v>
      </c>
      <c r="E234" s="55"/>
      <c r="F234" s="55"/>
      <c r="G234" s="55"/>
      <c r="H234" s="56">
        <f>SUM(H232:H233)</f>
        <v>4220</v>
      </c>
      <c r="I234" s="55"/>
      <c r="J234" s="56">
        <f>SUM(J232:J233)</f>
        <v>4220</v>
      </c>
      <c r="K234" s="56">
        <f t="shared" si="20"/>
        <v>0</v>
      </c>
    </row>
    <row r="235" spans="2:11" ht="38.25">
      <c r="B235" s="55" t="s">
        <v>485</v>
      </c>
      <c r="C235" s="5" t="s">
        <v>803</v>
      </c>
      <c r="D235" s="5" t="str">
        <f>[1]vk!C945</f>
        <v>Veselības ministrija</v>
      </c>
      <c r="E235" s="5" t="str">
        <f>[1]vk!D945</f>
        <v>Tehniskā palīdzība ERAF, ESF, KF apgūšanai (2007-2013)</v>
      </c>
      <c r="F235" s="5" t="str">
        <f>[1]vk!E945</f>
        <v>614</v>
      </c>
      <c r="G235" s="5" t="str">
        <f>[1]vk!F945</f>
        <v>Izstrādāt veselības nozares politiku ES struktūrfondu apguves jomā Eiropas Savienības fondu atbildīgās iestādes kompetencē</v>
      </c>
      <c r="H235" s="7">
        <v>291714</v>
      </c>
      <c r="I235" s="5">
        <v>1</v>
      </c>
      <c r="J235" s="7">
        <f t="shared" si="19"/>
        <v>291714</v>
      </c>
      <c r="K235" s="7">
        <f t="shared" si="20"/>
        <v>0</v>
      </c>
    </row>
    <row r="236" spans="2:11" ht="38.25">
      <c r="B236" s="55" t="s">
        <v>485</v>
      </c>
      <c r="C236" s="5" t="s">
        <v>803</v>
      </c>
      <c r="D236" s="5" t="e">
        <f>[1]vk!C946</f>
        <v>#REF!</v>
      </c>
      <c r="E236" s="5" t="e">
        <f>[1]vk!D946</f>
        <v>#REF!</v>
      </c>
      <c r="F236" s="5" t="str">
        <f>[1]vk!E946</f>
        <v>615</v>
      </c>
      <c r="G236" s="5" t="str">
        <f>[1]vk!F946</f>
        <v>Izstrādāt veselības nozares politiku ES struktūrfondu apguves jomā Eiropas Savienības fondu sadarbības iestādes kompetencē</v>
      </c>
      <c r="H236" s="7">
        <v>743797</v>
      </c>
      <c r="I236" s="5">
        <v>1</v>
      </c>
      <c r="J236" s="7">
        <f t="shared" si="19"/>
        <v>743797</v>
      </c>
      <c r="K236" s="7">
        <f t="shared" si="20"/>
        <v>0</v>
      </c>
    </row>
    <row r="237" spans="2:11" ht="51">
      <c r="B237" s="55" t="s">
        <v>485</v>
      </c>
      <c r="C237" s="5" t="s">
        <v>803</v>
      </c>
      <c r="D237" s="5" t="e">
        <f>[1]vk!C947</f>
        <v>#REF!</v>
      </c>
      <c r="E237" s="5" t="str">
        <f>[1]vk!D947</f>
        <v>Tehniskā palīdzība Eiropas Ekonomikas zonas finanšu instrumenta un Norvēģijas valdības divpusējā finanšu instrumenta apgūšanai</v>
      </c>
      <c r="F237" s="5" t="str">
        <f>[1]vk!E947</f>
        <v>613</v>
      </c>
      <c r="G237" s="5" t="str">
        <f>[1]vk!F947</f>
        <v>Izstrādāt veselības nozares politiku EEZ finanšu instrumenta un Norvēģijas valdības divpusējā finanšu instrumenta apguves jomā</v>
      </c>
      <c r="H237" s="7">
        <v>3176</v>
      </c>
      <c r="I237" s="5">
        <v>1</v>
      </c>
      <c r="J237" s="7">
        <f t="shared" si="19"/>
        <v>3176</v>
      </c>
      <c r="K237" s="7">
        <f t="shared" si="20"/>
        <v>0</v>
      </c>
    </row>
    <row r="238" spans="2:11" ht="25.5">
      <c r="B238" s="55" t="s">
        <v>485</v>
      </c>
      <c r="C238" s="55"/>
      <c r="D238" s="55" t="s">
        <v>514</v>
      </c>
      <c r="E238" s="55"/>
      <c r="F238" s="55"/>
      <c r="G238" s="55"/>
      <c r="H238" s="56">
        <f>SUM(H235:H237)</f>
        <v>1038687</v>
      </c>
      <c r="I238" s="55"/>
      <c r="J238" s="56">
        <f>SUM(J235:J237)</f>
        <v>1038687</v>
      </c>
      <c r="K238" s="56">
        <f t="shared" si="20"/>
        <v>0</v>
      </c>
    </row>
    <row r="239" spans="2:11" ht="51">
      <c r="B239" s="55" t="s">
        <v>485</v>
      </c>
      <c r="C239" s="5" t="s">
        <v>803</v>
      </c>
      <c r="D239" s="5" t="str">
        <f>[1]vk!C948</f>
        <v>Reģionālās attīstības un pašvaldību lietu ministri</v>
      </c>
      <c r="E239" s="5" t="str">
        <f>[1]vk!D948</f>
        <v>Tehniskā palīdzība ERAF, ESF, KF apgūšanai (2007-2013)</v>
      </c>
      <c r="F239" s="5" t="str">
        <f>[1]vk!E948</f>
        <v>1097</v>
      </c>
      <c r="G239" s="5" t="str">
        <f>[1]vk!F948</f>
        <v>Informācijas nodrošināšana par ES fondu un citu ārvalstu atbalsta instrumentu pieejamību plānošanas reģionos (ES info centrs Latgales plānošanas reģionā)</v>
      </c>
      <c r="H239" s="7">
        <v>0</v>
      </c>
      <c r="I239" s="5">
        <v>1</v>
      </c>
      <c r="J239" s="7">
        <f t="shared" si="19"/>
        <v>0</v>
      </c>
      <c r="K239" s="7">
        <f t="shared" si="20"/>
        <v>0</v>
      </c>
    </row>
    <row r="240" spans="2:11" ht="51">
      <c r="B240" s="55" t="s">
        <v>485</v>
      </c>
      <c r="C240" s="5" t="s">
        <v>803</v>
      </c>
      <c r="D240" s="5" t="e">
        <f>[1]vk!C949</f>
        <v>#REF!</v>
      </c>
      <c r="E240" s="5" t="e">
        <f>[1]vk!D949</f>
        <v>#REF!</v>
      </c>
      <c r="F240" s="5" t="str">
        <f>[1]vk!E949</f>
        <v>1098</v>
      </c>
      <c r="G240" s="5" t="str">
        <f>[1]vk!F949</f>
        <v>Informācijas nodrošināšana par ES fondu un citu ārvalstu atbalsta instrumentu pieejamību plānošanas reģionos (ES info centrs Vidzemes plānošanas reģionā)</v>
      </c>
      <c r="H240" s="7">
        <v>0</v>
      </c>
      <c r="I240" s="5">
        <v>1</v>
      </c>
      <c r="J240" s="7">
        <f t="shared" si="19"/>
        <v>0</v>
      </c>
      <c r="K240" s="7">
        <f t="shared" si="20"/>
        <v>0</v>
      </c>
    </row>
    <row r="241" spans="2:11" ht="51">
      <c r="B241" s="55" t="s">
        <v>485</v>
      </c>
      <c r="C241" s="5" t="s">
        <v>803</v>
      </c>
      <c r="D241" s="5" t="e">
        <f>[1]vk!C950</f>
        <v>#REF!</v>
      </c>
      <c r="E241" s="5" t="e">
        <f>[1]vk!D950</f>
        <v>#REF!</v>
      </c>
      <c r="F241" s="5" t="str">
        <f>[1]vk!E950</f>
        <v>1099</v>
      </c>
      <c r="G241" s="5" t="str">
        <f>[1]vk!F950</f>
        <v>Informācijas nodrošināšana par ES fondu un citu ārvalstu atbalsta instrumentu pieejamību plānošanas reģionos (ES info centrs Kurzemes plānošanas reģionā)</v>
      </c>
      <c r="H241" s="7">
        <v>0</v>
      </c>
      <c r="I241" s="5">
        <v>1</v>
      </c>
      <c r="J241" s="7">
        <f t="shared" si="19"/>
        <v>0</v>
      </c>
      <c r="K241" s="7">
        <f t="shared" si="20"/>
        <v>0</v>
      </c>
    </row>
    <row r="242" spans="2:11" ht="38.25">
      <c r="B242" s="55" t="s">
        <v>485</v>
      </c>
      <c r="C242" s="5" t="s">
        <v>803</v>
      </c>
      <c r="D242" s="5" t="e">
        <f>[1]vk!C951</f>
        <v>#REF!</v>
      </c>
      <c r="E242" s="5" t="e">
        <f>[1]vk!D951</f>
        <v>#REF!</v>
      </c>
      <c r="F242" s="5" t="str">
        <f>[1]vk!E951</f>
        <v>1100</v>
      </c>
      <c r="G242" s="5" t="str">
        <f>[1]vk!F951</f>
        <v>Informācijas nodrošināšana par ES fondu un citu ārvalstu atbalsta instrumentu pieejamību plānošanas reģionos (ES info centrs Rīgas plānošanas reģionā)</v>
      </c>
      <c r="H242" s="7">
        <v>0</v>
      </c>
      <c r="I242" s="5">
        <v>1</v>
      </c>
      <c r="J242" s="7">
        <f t="shared" si="19"/>
        <v>0</v>
      </c>
      <c r="K242" s="7">
        <f t="shared" si="20"/>
        <v>0</v>
      </c>
    </row>
    <row r="243" spans="2:11" ht="51">
      <c r="B243" s="55" t="s">
        <v>485</v>
      </c>
      <c r="C243" s="5" t="s">
        <v>803</v>
      </c>
      <c r="D243" s="5" t="e">
        <f>[1]vk!C952</f>
        <v>#REF!</v>
      </c>
      <c r="E243" s="5" t="e">
        <f>[1]vk!D952</f>
        <v>#REF!</v>
      </c>
      <c r="F243" s="5" t="str">
        <f>[1]vk!E952</f>
        <v>1101</v>
      </c>
      <c r="G243" s="5" t="str">
        <f>[1]vk!F952</f>
        <v>Informācijas nodrošināšana par ES fondu un citu ārvalstu atbalsta instrumentu pieejamību plānošanas reģionos (ES info centrs Zemgales plānošanas reģionā)</v>
      </c>
      <c r="H243" s="7">
        <v>0</v>
      </c>
      <c r="I243" s="5">
        <v>1</v>
      </c>
      <c r="J243" s="7">
        <f t="shared" si="19"/>
        <v>0</v>
      </c>
      <c r="K243" s="7">
        <f t="shared" si="20"/>
        <v>0</v>
      </c>
    </row>
    <row r="244" spans="2:11" ht="38.25">
      <c r="B244" s="55" t="s">
        <v>485</v>
      </c>
      <c r="C244" s="5" t="s">
        <v>803</v>
      </c>
      <c r="D244" s="5" t="e">
        <f>[1]vk!C953</f>
        <v>#REF!</v>
      </c>
      <c r="E244" s="5" t="e">
        <f>[1]vk!D953</f>
        <v>#REF!</v>
      </c>
      <c r="F244" s="5" t="str">
        <f>[1]vk!E953</f>
        <v>1102</v>
      </c>
      <c r="G244" s="5" t="str">
        <f>[1]vk!F953</f>
        <v>ES fondu ieviešana, kontrole, atbalsts un uzraudzība VRAA Tehniskā palīdzība ERAF, ESF, KF apgūšanai )</v>
      </c>
      <c r="H244" s="7">
        <v>0</v>
      </c>
      <c r="I244" s="5">
        <v>1</v>
      </c>
      <c r="J244" s="7">
        <f t="shared" si="19"/>
        <v>0</v>
      </c>
      <c r="K244" s="7">
        <f t="shared" si="20"/>
        <v>0</v>
      </c>
    </row>
    <row r="245" spans="2:11" ht="38.25">
      <c r="B245" s="55" t="s">
        <v>485</v>
      </c>
      <c r="C245" s="5" t="s">
        <v>803</v>
      </c>
      <c r="D245" s="5" t="e">
        <f>[1]vk!C954</f>
        <v>#REF!</v>
      </c>
      <c r="E245" s="5" t="e">
        <f>[1]vk!D954</f>
        <v>#REF!</v>
      </c>
      <c r="F245" s="5" t="str">
        <f>[1]vk!E954</f>
        <v>1103</v>
      </c>
      <c r="G245" s="5" t="str">
        <f>[1]vk!F954</f>
        <v>ES fondu ieviešana, kontrole, atbalsts un uzraudzība (RAPLM, Tehniskā palīdzība ERAF, ESF, KF apgūšanai )</v>
      </c>
      <c r="H245" s="7">
        <v>0</v>
      </c>
      <c r="I245" s="5">
        <v>1</v>
      </c>
      <c r="J245" s="7">
        <f t="shared" si="19"/>
        <v>0</v>
      </c>
      <c r="K245" s="7">
        <f t="shared" si="20"/>
        <v>0</v>
      </c>
    </row>
    <row r="246" spans="2:11" ht="63.75">
      <c r="B246" s="55" t="s">
        <v>485</v>
      </c>
      <c r="C246" s="5" t="s">
        <v>803</v>
      </c>
      <c r="D246" s="5" t="e">
        <f>[1]vk!C955</f>
        <v>#REF!</v>
      </c>
      <c r="E246" s="5" t="str">
        <f>[1]vk!D955</f>
        <v>Tehniskā palīdzība Eiropas Ekonomikas zonas finanšu instrumenta un Norvēģijas valdības divpusējā finanšu instrumenta finansēto programmu, projektu un pasākumu apgūšanai</v>
      </c>
      <c r="F246" s="5" t="str">
        <f>[1]vk!E955</f>
        <v>1085</v>
      </c>
      <c r="G246" s="5" t="str">
        <f>[1]vk!F955</f>
        <v>Norvēģijas finanšu instrumenta ieviešana, kontrole, atbalsts un uzraudzība (tehniskā palīdzība)</v>
      </c>
      <c r="H246" s="7">
        <v>3971</v>
      </c>
      <c r="I246" s="5">
        <v>1</v>
      </c>
      <c r="J246" s="7">
        <f t="shared" si="19"/>
        <v>3971</v>
      </c>
      <c r="K246" s="7">
        <f t="shared" si="20"/>
        <v>0</v>
      </c>
    </row>
    <row r="247" spans="2:11" ht="38.25">
      <c r="B247" s="55" t="s">
        <v>485</v>
      </c>
      <c r="C247" s="55"/>
      <c r="D247" s="55" t="s">
        <v>817</v>
      </c>
      <c r="E247" s="55"/>
      <c r="F247" s="55"/>
      <c r="G247" s="55"/>
      <c r="H247" s="56">
        <f>SUM(H239:H246)</f>
        <v>3971</v>
      </c>
      <c r="I247" s="55"/>
      <c r="J247" s="56">
        <f>SUM(J239:J246)</f>
        <v>3971</v>
      </c>
      <c r="K247" s="56">
        <f t="shared" si="20"/>
        <v>0</v>
      </c>
    </row>
    <row r="248" spans="2:11" ht="25.5">
      <c r="B248" s="55" t="s">
        <v>485</v>
      </c>
      <c r="C248" s="39" t="s">
        <v>803</v>
      </c>
      <c r="D248" s="39" t="e">
        <f>[1]vk!C956</f>
        <v>#REF!</v>
      </c>
      <c r="E248" s="39" t="e">
        <f>[1]vk!D956</f>
        <v>#REF!</v>
      </c>
      <c r="F248" s="39" t="e">
        <f>[1]vk!E956</f>
        <v>#REF!</v>
      </c>
      <c r="G248" s="39" t="e">
        <f>[1]vk!F956</f>
        <v>#REF!</v>
      </c>
      <c r="H248" s="40">
        <f>SUM(H247,H238,H234,H231,H228,H224,H223,H218,H209,H212,H217,H222)</f>
        <v>2564507</v>
      </c>
      <c r="I248" s="39" t="e">
        <f>([1]vk!L956+[1]fm!L955)/2</f>
        <v>#REF!</v>
      </c>
      <c r="J248" s="40">
        <f>SUM(J247,J238,J234,J231,J228,J224,J223,J218,J209,J212,J217,J222)</f>
        <v>2564507</v>
      </c>
      <c r="K248" s="40">
        <f t="shared" si="20"/>
        <v>0</v>
      </c>
    </row>
    <row r="249" spans="2:11" ht="38.25">
      <c r="B249" s="55" t="s">
        <v>485</v>
      </c>
      <c r="C249" s="39" t="str">
        <f>[1]vk!B957</f>
        <v>Klimata pārmaiņu finanšu instrumenta projekti</v>
      </c>
      <c r="D249" s="39" t="str">
        <f>[1]vk!C957</f>
        <v>Vides ministrija</v>
      </c>
      <c r="E249" s="39" t="str">
        <f>[1]vk!D957</f>
        <v>Klimata pārmaiņu finanšu instrumenta projekti</v>
      </c>
      <c r="F249" s="39" t="str">
        <f>[1]vk!E957</f>
        <v>822</v>
      </c>
      <c r="G249" s="39" t="str">
        <f>[1]vk!F957</f>
        <v>Klimata pārmaiņu finanšu instrumenta projekti</v>
      </c>
      <c r="H249" s="40">
        <v>93738807</v>
      </c>
      <c r="I249" s="39">
        <v>1</v>
      </c>
      <c r="J249" s="40">
        <f>SUM(H249*I249)</f>
        <v>93738807</v>
      </c>
      <c r="K249" s="40">
        <f t="shared" si="20"/>
        <v>0</v>
      </c>
    </row>
    <row r="250" spans="2:11">
      <c r="B250" s="6"/>
      <c r="C250" s="6" t="str">
        <f>[1]vk!B958</f>
        <v>Transferti</v>
      </c>
      <c r="D250" s="6" t="e">
        <f>[1]vk!C958</f>
        <v>#REF!</v>
      </c>
      <c r="E250" s="6" t="e">
        <f>[1]vk!D958</f>
        <v>#REF!</v>
      </c>
      <c r="F250" s="6" t="e">
        <f>[1]vk!E958</f>
        <v>#REF!</v>
      </c>
      <c r="G250" s="6" t="str">
        <f>[1]vk!F958</f>
        <v>Transferts</v>
      </c>
      <c r="H250" s="54">
        <f>[1]vk!G958</f>
        <v>-2920143</v>
      </c>
      <c r="I250" s="5"/>
      <c r="J250" s="71"/>
      <c r="K250" s="7"/>
    </row>
    <row r="251" spans="2:11">
      <c r="B251" s="6" t="e">
        <f>[1]vk!A959</f>
        <v>#REF!</v>
      </c>
      <c r="C251" s="6" t="e">
        <f>[1]vk!B959</f>
        <v>#REF!</v>
      </c>
      <c r="D251" s="6" t="e">
        <f>[1]vk!C959</f>
        <v>#REF!</v>
      </c>
      <c r="E251" s="6" t="e">
        <f>[1]vk!D959</f>
        <v>#REF!</v>
      </c>
      <c r="F251" s="6" t="e">
        <f>[1]vk!E959</f>
        <v>#REF!</v>
      </c>
      <c r="G251" s="6" t="str">
        <f>[1]vk!F959</f>
        <v>Transferts</v>
      </c>
      <c r="H251" s="54">
        <f>[1]vk!G959</f>
        <v>-100000</v>
      </c>
      <c r="I251" s="5"/>
      <c r="J251" s="71"/>
      <c r="K251" s="7"/>
    </row>
    <row r="252" spans="2:11">
      <c r="B252" s="6" t="e">
        <f>[1]vk!A960</f>
        <v>#REF!</v>
      </c>
      <c r="C252" s="6" t="e">
        <f>[1]vk!B960</f>
        <v>#REF!</v>
      </c>
      <c r="D252" s="6" t="e">
        <f>[1]vk!C960</f>
        <v>#REF!</v>
      </c>
      <c r="E252" s="6" t="e">
        <f>[1]vk!D960</f>
        <v>#REF!</v>
      </c>
      <c r="F252" s="6" t="e">
        <f>[1]vk!E960</f>
        <v>#REF!</v>
      </c>
      <c r="G252" s="6" t="str">
        <f>[1]vk!F960</f>
        <v>Transferts</v>
      </c>
      <c r="H252" s="54">
        <f>[1]vk!G960</f>
        <v>-4748045</v>
      </c>
      <c r="I252" s="5"/>
      <c r="J252" s="71"/>
      <c r="K252" s="7"/>
    </row>
    <row r="253" spans="2:11">
      <c r="B253" s="6" t="e">
        <f>[1]vk!A961</f>
        <v>#REF!</v>
      </c>
      <c r="C253" s="6" t="e">
        <f>[1]vk!B961</f>
        <v>#REF!</v>
      </c>
      <c r="D253" s="6" t="e">
        <f>[1]vk!C961</f>
        <v>#REF!</v>
      </c>
      <c r="E253" s="6" t="e">
        <f>[1]vk!D961</f>
        <v>#REF!</v>
      </c>
      <c r="F253" s="6" t="e">
        <f>[1]vk!E961</f>
        <v>#REF!</v>
      </c>
      <c r="G253" s="6" t="str">
        <f>[1]vk!F961</f>
        <v>Transferts</v>
      </c>
      <c r="H253" s="54">
        <f>[1]vk!G961</f>
        <v>-8330473</v>
      </c>
      <c r="I253" s="5"/>
      <c r="J253" s="71"/>
      <c r="K253" s="7"/>
    </row>
    <row r="254" spans="2:11">
      <c r="B254" s="6" t="e">
        <f>[1]vk!A962</f>
        <v>#REF!</v>
      </c>
      <c r="C254" s="6" t="e">
        <f>[1]vk!B962</f>
        <v>#REF!</v>
      </c>
      <c r="D254" s="6" t="e">
        <f>[1]vk!C962</f>
        <v>#REF!</v>
      </c>
      <c r="E254" s="6" t="e">
        <f>[1]vk!D962</f>
        <v>#REF!</v>
      </c>
      <c r="F254" s="6" t="e">
        <f>[1]vk!E962</f>
        <v>#REF!</v>
      </c>
      <c r="G254" s="6" t="str">
        <f>[1]vk!F962</f>
        <v>Transferts</v>
      </c>
      <c r="H254" s="54">
        <f>[1]vk!G962</f>
        <v>-18010777</v>
      </c>
      <c r="I254" s="5"/>
      <c r="J254" s="71"/>
      <c r="K254" s="7"/>
    </row>
    <row r="255" spans="2:11">
      <c r="B255" s="6" t="e">
        <f>[1]vk!A963</f>
        <v>#REF!</v>
      </c>
      <c r="C255" s="6" t="e">
        <f>[1]vk!B963</f>
        <v>#REF!</v>
      </c>
      <c r="D255" s="6" t="e">
        <f>[1]vk!C963</f>
        <v>#REF!</v>
      </c>
      <c r="E255" s="6" t="e">
        <f>[1]vk!D963</f>
        <v>#REF!</v>
      </c>
      <c r="F255" s="6" t="e">
        <f>[1]vk!E963</f>
        <v>#REF!</v>
      </c>
      <c r="G255" s="6" t="str">
        <f>[1]vk!F963</f>
        <v>Transferts</v>
      </c>
      <c r="H255" s="54">
        <f>[1]vk!G963</f>
        <v>-1858938</v>
      </c>
      <c r="I255" s="5"/>
      <c r="J255" s="71"/>
      <c r="K255" s="7"/>
    </row>
    <row r="256" spans="2:11">
      <c r="B256" s="6" t="e">
        <f>[1]vk!A964</f>
        <v>#REF!</v>
      </c>
      <c r="C256" s="6" t="e">
        <f>[1]vk!B964</f>
        <v>#REF!</v>
      </c>
      <c r="D256" s="6" t="e">
        <f>[1]vk!C964</f>
        <v>#REF!</v>
      </c>
      <c r="E256" s="6" t="e">
        <f>[1]vk!D964</f>
        <v>#REF!</v>
      </c>
      <c r="F256" s="6" t="e">
        <f>[1]vk!E964</f>
        <v>#REF!</v>
      </c>
      <c r="G256" s="6" t="str">
        <f>[1]vk!F964</f>
        <v>Transferts</v>
      </c>
      <c r="H256" s="54">
        <f>[1]vk!G964</f>
        <v>-77276</v>
      </c>
      <c r="I256" s="5"/>
      <c r="J256" s="71"/>
      <c r="K256" s="7"/>
    </row>
    <row r="257" spans="2:11">
      <c r="B257" s="6" t="e">
        <f>[1]vk!A965</f>
        <v>#REF!</v>
      </c>
      <c r="C257" s="6" t="e">
        <f>[1]vk!B965</f>
        <v>#REF!</v>
      </c>
      <c r="D257" s="6" t="e">
        <f>[1]vk!C965</f>
        <v>#REF!</v>
      </c>
      <c r="E257" s="6" t="e">
        <f>[1]vk!D965</f>
        <v>#REF!</v>
      </c>
      <c r="F257" s="6" t="e">
        <f>[1]vk!E965</f>
        <v>#REF!</v>
      </c>
      <c r="G257" s="6" t="str">
        <f>[1]vk!F965</f>
        <v>Transferts</v>
      </c>
      <c r="H257" s="54">
        <f>[1]vk!G965</f>
        <v>-6817436</v>
      </c>
      <c r="I257" s="5"/>
      <c r="J257" s="71"/>
      <c r="K257" s="7"/>
    </row>
    <row r="258" spans="2:11">
      <c r="B258" s="6" t="e">
        <f>[1]vk!A966</f>
        <v>#REF!</v>
      </c>
      <c r="C258" s="6" t="e">
        <f>[1]vk!B966</f>
        <v>#REF!</v>
      </c>
      <c r="D258" s="6" t="e">
        <f>[1]vk!C966</f>
        <v>#REF!</v>
      </c>
      <c r="E258" s="6" t="e">
        <f>[1]vk!D966</f>
        <v>#REF!</v>
      </c>
      <c r="F258" s="6" t="e">
        <f>[1]vk!E966</f>
        <v>#REF!</v>
      </c>
      <c r="G258" s="6" t="str">
        <f>[1]vk!F966</f>
        <v>Transferts</v>
      </c>
      <c r="H258" s="54">
        <f>[1]vk!G966</f>
        <v>-3939293</v>
      </c>
      <c r="I258" s="5"/>
      <c r="J258" s="71"/>
      <c r="K258" s="7"/>
    </row>
    <row r="259" spans="2:11">
      <c r="B259" s="6" t="e">
        <f>[1]vk!A967</f>
        <v>#REF!</v>
      </c>
      <c r="C259" s="6" t="e">
        <f>[1]vk!B967</f>
        <v>#REF!</v>
      </c>
      <c r="D259" s="6" t="e">
        <f>[1]vk!C967</f>
        <v>#REF!</v>
      </c>
      <c r="E259" s="6" t="e">
        <f>[1]vk!D967</f>
        <v>#REF!</v>
      </c>
      <c r="F259" s="6" t="e">
        <f>[1]vk!E967</f>
        <v>#REF!</v>
      </c>
      <c r="G259" s="6" t="str">
        <f>[1]vk!F967</f>
        <v>Transferts</v>
      </c>
      <c r="H259" s="54">
        <f>[1]vk!G967</f>
        <v>-7235386</v>
      </c>
      <c r="I259" s="5"/>
      <c r="J259" s="71"/>
      <c r="K259" s="7"/>
    </row>
    <row r="260" spans="2:11">
      <c r="B260" s="6" t="e">
        <f>[1]vk!A968</f>
        <v>#REF!</v>
      </c>
      <c r="C260" s="6" t="e">
        <f>[1]vk!B968</f>
        <v>#REF!</v>
      </c>
      <c r="D260" s="6" t="e">
        <f>[1]vk!C968</f>
        <v>#REF!</v>
      </c>
      <c r="E260" s="6" t="e">
        <f>[1]vk!D968</f>
        <v>#REF!</v>
      </c>
      <c r="F260" s="6" t="e">
        <f>[1]vk!E968</f>
        <v>#REF!</v>
      </c>
      <c r="G260" s="6" t="str">
        <f>[1]vk!F968</f>
        <v>Transferts</v>
      </c>
      <c r="H260" s="54">
        <f>[1]vk!G968</f>
        <v>-472754</v>
      </c>
      <c r="I260" s="5"/>
      <c r="J260" s="71"/>
      <c r="K260" s="7"/>
    </row>
    <row r="261" spans="2:11">
      <c r="B261" s="6" t="e">
        <f>[1]vk!A969</f>
        <v>#REF!</v>
      </c>
      <c r="C261" s="6" t="e">
        <f>[1]vk!B969</f>
        <v>#REF!</v>
      </c>
      <c r="D261" s="6" t="e">
        <f>[1]vk!C969</f>
        <v>#REF!</v>
      </c>
      <c r="E261" s="6" t="e">
        <f>[1]vk!D969</f>
        <v>#REF!</v>
      </c>
      <c r="F261" s="6" t="e">
        <f>[1]vk!E969</f>
        <v>#REF!</v>
      </c>
      <c r="G261" s="6" t="str">
        <f>[1]vk!F969</f>
        <v>Transferts</v>
      </c>
      <c r="H261" s="54">
        <f>[1]vk!G969</f>
        <v>-1041156</v>
      </c>
      <c r="I261" s="5"/>
      <c r="J261" s="71"/>
      <c r="K261" s="7"/>
    </row>
    <row r="262" spans="2:11">
      <c r="B262" s="6" t="e">
        <f>[1]vk!A970</f>
        <v>#REF!</v>
      </c>
      <c r="C262" s="6" t="e">
        <f>[1]vk!B970</f>
        <v>#REF!</v>
      </c>
      <c r="D262" s="6" t="e">
        <f>[1]vk!C970</f>
        <v>#REF!</v>
      </c>
      <c r="E262" s="6" t="e">
        <f>[1]vk!D970</f>
        <v>#REF!</v>
      </c>
      <c r="F262" s="6" t="e">
        <f>[1]vk!E970</f>
        <v>#REF!</v>
      </c>
      <c r="G262" s="6" t="str">
        <f>[1]vk!F970</f>
        <v>Transferts</v>
      </c>
      <c r="H262" s="54">
        <f>[1]vk!G970</f>
        <v>-15543452</v>
      </c>
      <c r="I262" s="5"/>
      <c r="J262" s="71"/>
      <c r="K262" s="7"/>
    </row>
    <row r="263" spans="2:11">
      <c r="B263" s="6" t="e">
        <f>[1]vk!A971</f>
        <v>#REF!</v>
      </c>
      <c r="C263" s="6" t="e">
        <f>[1]vk!B971</f>
        <v>#REF!</v>
      </c>
      <c r="D263" s="6" t="e">
        <f>[1]vk!C971</f>
        <v>#REF!</v>
      </c>
      <c r="E263" s="6" t="e">
        <f>[1]vk!D971</f>
        <v>#REF!</v>
      </c>
      <c r="F263" s="6" t="e">
        <f>[1]vk!E971</f>
        <v>#REF!</v>
      </c>
      <c r="G263" s="6" t="str">
        <f>[1]vk!F971</f>
        <v>Transferts</v>
      </c>
      <c r="H263" s="54">
        <f>[1]vk!G971</f>
        <v>-5913891</v>
      </c>
      <c r="I263" s="5"/>
      <c r="J263" s="71"/>
      <c r="K263" s="7"/>
    </row>
    <row r="264" spans="2:11">
      <c r="B264" s="6" t="e">
        <f>[1]vk!A972</f>
        <v>#REF!</v>
      </c>
      <c r="C264" s="6" t="e">
        <f>[1]vk!B972</f>
        <v>#REF!</v>
      </c>
      <c r="D264" s="6" t="e">
        <f>[1]vk!C972</f>
        <v>#REF!</v>
      </c>
      <c r="E264" s="6" t="e">
        <f>[1]vk!D972</f>
        <v>#REF!</v>
      </c>
      <c r="F264" s="6" t="e">
        <f>[1]vk!E972</f>
        <v>#REF!</v>
      </c>
      <c r="G264" s="6" t="str">
        <f>[1]vk!F972</f>
        <v>Transferts</v>
      </c>
      <c r="H264" s="54">
        <f>[1]vk!G972</f>
        <v>-202675</v>
      </c>
      <c r="I264" s="5"/>
      <c r="J264" s="71"/>
      <c r="K264" s="7"/>
    </row>
    <row r="265" spans="2:11">
      <c r="B265" s="6" t="e">
        <f>[1]vk!A973</f>
        <v>#REF!</v>
      </c>
      <c r="C265" s="6" t="e">
        <f>[1]vk!B973</f>
        <v>#REF!</v>
      </c>
      <c r="D265" s="6" t="e">
        <f>[1]vk!C973</f>
        <v>#REF!</v>
      </c>
      <c r="E265" s="6" t="e">
        <f>[1]vk!D973</f>
        <v>#REF!</v>
      </c>
      <c r="F265" s="6" t="e">
        <f>[1]vk!E973</f>
        <v>#REF!</v>
      </c>
      <c r="G265" s="6" t="str">
        <f>[1]vk!F973</f>
        <v>Transferts</v>
      </c>
      <c r="H265" s="54">
        <f>[1]vk!G973</f>
        <v>-542315</v>
      </c>
      <c r="I265" s="5"/>
      <c r="J265" s="71"/>
      <c r="K265" s="7"/>
    </row>
    <row r="266" spans="2:11">
      <c r="B266" s="6" t="e">
        <f>[1]vk!A974</f>
        <v>#REF!</v>
      </c>
      <c r="C266" s="6" t="e">
        <f>[1]vk!B974</f>
        <v>#REF!</v>
      </c>
      <c r="D266" s="6" t="e">
        <f>[1]vk!C974</f>
        <v>#REF!</v>
      </c>
      <c r="E266" s="6" t="e">
        <f>[1]vk!D974</f>
        <v>#REF!</v>
      </c>
      <c r="F266" s="6" t="e">
        <f>[1]vk!E974</f>
        <v>#REF!</v>
      </c>
      <c r="G266" s="6" t="str">
        <f>[1]vk!F974</f>
        <v>Transferts</v>
      </c>
      <c r="H266" s="54">
        <f>[1]vk!G974</f>
        <v>-29000</v>
      </c>
      <c r="I266" s="5"/>
      <c r="J266" s="71"/>
      <c r="K266" s="7"/>
    </row>
    <row r="267" spans="2:11">
      <c r="B267" s="6" t="e">
        <f>[1]vk!A975</f>
        <v>#REF!</v>
      </c>
      <c r="C267" s="6" t="e">
        <f>[1]vk!B975</f>
        <v>#REF!</v>
      </c>
      <c r="D267" s="6" t="e">
        <f>[1]vk!C975</f>
        <v>#REF!</v>
      </c>
      <c r="E267" s="6" t="e">
        <f>[1]vk!D975</f>
        <v>#REF!</v>
      </c>
      <c r="F267" s="6" t="e">
        <f>[1]vk!E975</f>
        <v>#REF!</v>
      </c>
      <c r="G267" s="6" t="str">
        <f>[1]vk!F975</f>
        <v>Transferts</v>
      </c>
      <c r="H267" s="54">
        <f>[1]vk!G975</f>
        <v>-211081</v>
      </c>
      <c r="I267" s="5"/>
      <c r="J267" s="71"/>
      <c r="K267" s="7"/>
    </row>
    <row r="268" spans="2:11">
      <c r="B268" s="6" t="e">
        <f>[1]vk!A976</f>
        <v>#REF!</v>
      </c>
      <c r="C268" s="6" t="e">
        <f>[1]vk!B976</f>
        <v>#REF!</v>
      </c>
      <c r="D268" s="6" t="e">
        <f>[1]vk!C976</f>
        <v>#REF!</v>
      </c>
      <c r="E268" s="6" t="e">
        <f>[1]vk!D976</f>
        <v>#REF!</v>
      </c>
      <c r="F268" s="6" t="e">
        <f>[1]vk!E976</f>
        <v>#REF!</v>
      </c>
      <c r="G268" s="6" t="str">
        <f>[1]vk!F976</f>
        <v>Transferts</v>
      </c>
      <c r="H268" s="54">
        <f>[1]vk!G976</f>
        <v>-34051</v>
      </c>
      <c r="I268" s="5"/>
      <c r="J268" s="71"/>
      <c r="K268" s="7"/>
    </row>
    <row r="269" spans="2:11">
      <c r="B269" s="6" t="e">
        <f>[1]vk!A977</f>
        <v>#REF!</v>
      </c>
      <c r="C269" s="6" t="e">
        <f>[1]vk!B977</f>
        <v>#REF!</v>
      </c>
      <c r="D269" s="6" t="e">
        <f>[1]vk!C977</f>
        <v>#REF!</v>
      </c>
      <c r="E269" s="6" t="e">
        <f>[1]vk!D977</f>
        <v>#REF!</v>
      </c>
      <c r="F269" s="6" t="e">
        <f>[1]vk!E977</f>
        <v>#REF!</v>
      </c>
      <c r="G269" s="6" t="str">
        <f>[1]vk!F977</f>
        <v>Transferts</v>
      </c>
      <c r="H269" s="54">
        <f>[1]vk!G977</f>
        <v>-9640524</v>
      </c>
      <c r="I269" s="5"/>
      <c r="J269" s="71"/>
      <c r="K269" s="7"/>
    </row>
    <row r="270" spans="2:11">
      <c r="B270" s="6" t="e">
        <f>[1]vk!A978</f>
        <v>#REF!</v>
      </c>
      <c r="C270" s="6" t="e">
        <f>[1]vk!B978</f>
        <v>#REF!</v>
      </c>
      <c r="D270" s="6" t="e">
        <f>[1]vk!C978</f>
        <v>#REF!</v>
      </c>
      <c r="E270" s="6" t="e">
        <f>[1]vk!D978</f>
        <v>#REF!</v>
      </c>
      <c r="F270" s="6" t="e">
        <f>[1]vk!E978</f>
        <v>#REF!</v>
      </c>
      <c r="G270" s="6" t="str">
        <f>[1]vk!F978</f>
        <v>Transferts</v>
      </c>
      <c r="H270" s="54">
        <f>[1]vk!G978</f>
        <v>-17668421</v>
      </c>
      <c r="I270" s="5"/>
      <c r="J270" s="71"/>
      <c r="K270" s="7"/>
    </row>
    <row r="271" spans="2:11">
      <c r="B271" s="6" t="e">
        <f>[1]vk!A979</f>
        <v>#REF!</v>
      </c>
      <c r="C271" s="6" t="e">
        <f>[1]vk!B979</f>
        <v>#REF!</v>
      </c>
      <c r="D271" s="6" t="e">
        <f>[1]vk!C979</f>
        <v>#REF!</v>
      </c>
      <c r="E271" s="6" t="e">
        <f>[1]vk!D979</f>
        <v>#REF!</v>
      </c>
      <c r="F271" s="6" t="e">
        <f>[1]vk!E979</f>
        <v>#REF!</v>
      </c>
      <c r="G271" s="6" t="str">
        <f>[1]vk!F979</f>
        <v>Transferts</v>
      </c>
      <c r="H271" s="54">
        <f>[1]vk!G979</f>
        <v>-1653582</v>
      </c>
      <c r="I271" s="5"/>
      <c r="J271" s="71"/>
      <c r="K271" s="7"/>
    </row>
    <row r="272" spans="2:11">
      <c r="B272" s="6" t="e">
        <f>[1]vk!A980</f>
        <v>#REF!</v>
      </c>
      <c r="C272" s="6" t="e">
        <f>[1]vk!B980</f>
        <v>#REF!</v>
      </c>
      <c r="D272" s="6" t="e">
        <f>[1]vk!C980</f>
        <v>#REF!</v>
      </c>
      <c r="E272" s="6" t="e">
        <f>[1]vk!D980</f>
        <v>#REF!</v>
      </c>
      <c r="F272" s="6" t="e">
        <f>[1]vk!E980</f>
        <v>#REF!</v>
      </c>
      <c r="G272" s="6" t="str">
        <f>[1]vk!F980</f>
        <v>Transferts</v>
      </c>
      <c r="H272" s="54">
        <f>[1]vk!G980</f>
        <v>-777712</v>
      </c>
      <c r="I272" s="5"/>
      <c r="J272" s="71"/>
      <c r="K272" s="7"/>
    </row>
    <row r="273" spans="2:11">
      <c r="B273" s="6" t="e">
        <f>[1]vk!A981</f>
        <v>#REF!</v>
      </c>
      <c r="C273" s="6" t="e">
        <f>[1]vk!B981</f>
        <v>#REF!</v>
      </c>
      <c r="D273" s="6" t="e">
        <f>[1]vk!C981</f>
        <v>#REF!</v>
      </c>
      <c r="E273" s="6" t="e">
        <f>[1]vk!D981</f>
        <v>#REF!</v>
      </c>
      <c r="F273" s="6" t="e">
        <f>[1]vk!E981</f>
        <v>#REF!</v>
      </c>
      <c r="G273" s="6" t="str">
        <f>[1]vk!F981</f>
        <v>Transferts</v>
      </c>
      <c r="H273" s="54">
        <f>[1]vk!G981</f>
        <v>-29145738</v>
      </c>
      <c r="I273" s="5"/>
      <c r="J273" s="71"/>
      <c r="K273" s="7"/>
    </row>
    <row r="274" spans="2:11">
      <c r="B274" s="6" t="e">
        <f>[1]vk!A982</f>
        <v>#REF!</v>
      </c>
      <c r="C274" s="6" t="e">
        <f>[1]vk!B982</f>
        <v>#REF!</v>
      </c>
      <c r="D274" s="6" t="e">
        <f>[1]vk!C982</f>
        <v>#REF!</v>
      </c>
      <c r="E274" s="6" t="e">
        <f>[1]vk!D982</f>
        <v>#REF!</v>
      </c>
      <c r="F274" s="6" t="e">
        <f>[1]vk!E982</f>
        <v>#REF!</v>
      </c>
      <c r="G274" s="6" t="str">
        <f>[1]vk!F982</f>
        <v>Transferts</v>
      </c>
      <c r="H274" s="54">
        <f>[1]vk!G982</f>
        <v>-2095250</v>
      </c>
      <c r="I274" s="5"/>
      <c r="J274" s="71"/>
      <c r="K274" s="7"/>
    </row>
    <row r="275" spans="2:11">
      <c r="B275" s="6" t="e">
        <f>[1]vk!A983</f>
        <v>#REF!</v>
      </c>
      <c r="C275" s="6" t="e">
        <f>[1]vk!B983</f>
        <v>#REF!</v>
      </c>
      <c r="D275" s="6" t="e">
        <f>[1]vk!C983</f>
        <v>#REF!</v>
      </c>
      <c r="E275" s="6" t="e">
        <f>[1]vk!D983</f>
        <v>#REF!</v>
      </c>
      <c r="F275" s="6" t="e">
        <f>[1]vk!E983</f>
        <v>#REF!</v>
      </c>
      <c r="G275" s="6" t="str">
        <f>[1]vk!F983</f>
        <v>Transferts</v>
      </c>
      <c r="H275" s="54">
        <f>[1]vk!G983</f>
        <v>-125967</v>
      </c>
      <c r="I275" s="5"/>
      <c r="J275" s="71"/>
      <c r="K275" s="7"/>
    </row>
    <row r="276" spans="2:11">
      <c r="B276" s="6" t="e">
        <f>[1]vk!A984</f>
        <v>#REF!</v>
      </c>
      <c r="C276" s="6" t="e">
        <f>[1]vk!B984</f>
        <v>#REF!</v>
      </c>
      <c r="D276" s="6" t="e">
        <f>[1]vk!C984</f>
        <v>#REF!</v>
      </c>
      <c r="E276" s="6" t="e">
        <f>[1]vk!D984</f>
        <v>#REF!</v>
      </c>
      <c r="F276" s="6" t="e">
        <f>[1]vk!E984</f>
        <v>#REF!</v>
      </c>
      <c r="G276" s="6" t="str">
        <f>[1]vk!F984</f>
        <v>Transferts</v>
      </c>
      <c r="H276" s="54">
        <f>[1]vk!G984</f>
        <v>-19664</v>
      </c>
      <c r="I276" s="5"/>
      <c r="J276" s="71"/>
      <c r="K276" s="7"/>
    </row>
    <row r="277" spans="2:11">
      <c r="B277" s="6" t="e">
        <f>[1]vk!A985</f>
        <v>#REF!</v>
      </c>
      <c r="C277" s="6" t="e">
        <f>[1]vk!B985</f>
        <v>#REF!</v>
      </c>
      <c r="D277" s="6" t="e">
        <f>[1]vk!C985</f>
        <v>#REF!</v>
      </c>
      <c r="E277" s="6" t="e">
        <f>[1]vk!D985</f>
        <v>#REF!</v>
      </c>
      <c r="F277" s="6" t="e">
        <f>[1]vk!E985</f>
        <v>#REF!</v>
      </c>
      <c r="G277" s="6" t="str">
        <f>[1]vk!F985</f>
        <v>Transferts</v>
      </c>
      <c r="H277" s="54">
        <f>[1]vk!G985</f>
        <v>-10443</v>
      </c>
      <c r="I277" s="5"/>
      <c r="J277" s="71"/>
      <c r="K277" s="7"/>
    </row>
    <row r="278" spans="2:11">
      <c r="B278" s="6" t="e">
        <f>[1]vk!A986</f>
        <v>#REF!</v>
      </c>
      <c r="C278" s="6" t="e">
        <f>[1]vk!B986</f>
        <v>#REF!</v>
      </c>
      <c r="D278" s="6" t="e">
        <f>[1]vk!C986</f>
        <v>#REF!</v>
      </c>
      <c r="E278" s="6" t="e">
        <f>[1]vk!D986</f>
        <v>#REF!</v>
      </c>
      <c r="F278" s="6" t="e">
        <f>[1]vk!E986</f>
        <v>#REF!</v>
      </c>
      <c r="G278" s="6" t="str">
        <f>[1]vk!F986</f>
        <v>Transferts</v>
      </c>
      <c r="H278" s="54">
        <f>[1]vk!G986</f>
        <v>-118493</v>
      </c>
      <c r="I278" s="5"/>
      <c r="J278" s="71"/>
      <c r="K278" s="7"/>
    </row>
    <row r="279" spans="2:11">
      <c r="B279" s="6" t="e">
        <f>[1]vk!A987</f>
        <v>#REF!</v>
      </c>
      <c r="C279" s="6" t="e">
        <f>[1]vk!B987</f>
        <v>#REF!</v>
      </c>
      <c r="D279" s="6" t="e">
        <f>[1]vk!C987</f>
        <v>#REF!</v>
      </c>
      <c r="E279" s="6" t="e">
        <f>[1]vk!D987</f>
        <v>#REF!</v>
      </c>
      <c r="F279" s="6" t="e">
        <f>[1]vk!E987</f>
        <v>#REF!</v>
      </c>
      <c r="G279" s="6" t="str">
        <f>[1]vk!F987</f>
        <v>Transferts</v>
      </c>
      <c r="H279" s="54">
        <f>[1]vk!G987</f>
        <v>-2595110</v>
      </c>
      <c r="I279" s="5"/>
      <c r="J279" s="71"/>
      <c r="K279" s="7"/>
    </row>
    <row r="280" spans="2:11">
      <c r="B280" s="6" t="e">
        <f>[1]vk!A988</f>
        <v>#REF!</v>
      </c>
      <c r="C280" s="6" t="e">
        <f>[1]vk!B988</f>
        <v>#REF!</v>
      </c>
      <c r="D280" s="6" t="e">
        <f>[1]vk!C988</f>
        <v>#REF!</v>
      </c>
      <c r="E280" s="6" t="e">
        <f>[1]vk!D988</f>
        <v>#REF!</v>
      </c>
      <c r="F280" s="6" t="e">
        <f>[1]vk!E988</f>
        <v>#REF!</v>
      </c>
      <c r="G280" s="6" t="str">
        <f>[1]vk!F988</f>
        <v>Transferts</v>
      </c>
      <c r="H280" s="54">
        <f>[1]vk!G988</f>
        <v>-25394</v>
      </c>
      <c r="I280" s="5"/>
      <c r="J280" s="71"/>
      <c r="K280" s="7"/>
    </row>
    <row r="281" spans="2:11">
      <c r="B281" s="6" t="e">
        <f>[1]vk!A989</f>
        <v>#REF!</v>
      </c>
      <c r="C281" s="6" t="e">
        <f>[1]vk!B989</f>
        <v>#REF!</v>
      </c>
      <c r="D281" s="6" t="e">
        <f>[1]vk!C989</f>
        <v>#REF!</v>
      </c>
      <c r="E281" s="6" t="e">
        <f>[1]vk!D989</f>
        <v>#REF!</v>
      </c>
      <c r="F281" s="6" t="e">
        <f>[1]vk!E989</f>
        <v>#REF!</v>
      </c>
      <c r="G281" s="6" t="str">
        <f>[1]vk!F989</f>
        <v>Transferts</v>
      </c>
      <c r="H281" s="54">
        <f>[1]vk!G989</f>
        <v>-30930</v>
      </c>
      <c r="I281" s="5"/>
      <c r="J281" s="71"/>
      <c r="K281" s="7"/>
    </row>
    <row r="282" spans="2:11" ht="25.5">
      <c r="B282" s="72" t="s">
        <v>485</v>
      </c>
      <c r="C282" s="72" t="str">
        <f>[1]vk!B990</f>
        <v>Transferti</v>
      </c>
      <c r="D282" s="72" t="e">
        <f>[1]vk!C990</f>
        <v>#REF!</v>
      </c>
      <c r="E282" s="72" t="e">
        <f>[1]vk!D990</f>
        <v>#REF!</v>
      </c>
      <c r="F282" s="72" t="e">
        <f>[1]vk!E990</f>
        <v>#REF!</v>
      </c>
      <c r="G282" s="72" t="e">
        <f>[1]vk!F990</f>
        <v>#REF!</v>
      </c>
      <c r="H282" s="71">
        <v>-101700243</v>
      </c>
      <c r="I282" s="72"/>
      <c r="J282" s="71">
        <v>-101700243</v>
      </c>
      <c r="K282" s="71"/>
    </row>
    <row r="283" spans="2:11" ht="38.25">
      <c r="B283" s="35" t="s">
        <v>485</v>
      </c>
      <c r="C283" s="35"/>
      <c r="D283" s="35"/>
      <c r="E283" s="35"/>
      <c r="F283" s="35"/>
      <c r="G283" s="35"/>
      <c r="H283" s="46">
        <f>SUM(H282,H248:H249,H208,H181,H142,H129,)</f>
        <v>994928661</v>
      </c>
      <c r="I283" s="35"/>
      <c r="J283" s="46">
        <f>SUM(J282,J248:J249,J208,J181,J142,J129,)</f>
        <v>994928661</v>
      </c>
      <c r="K283" s="46">
        <f>SUM(J283-H283)</f>
        <v>0</v>
      </c>
    </row>
  </sheetData>
  <autoFilter ref="B2:K283"/>
  <phoneticPr fontId="10" type="noConversion"/>
  <pageMargins left="0.70866141732283472" right="0.70866141732283472" top="0.74803149606299213" bottom="0.74803149606299213" header="0.31496062992125984" footer="0.31496062992125984"/>
  <pageSetup paperSize="9" scale="54"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2:M38"/>
  <sheetViews>
    <sheetView zoomScale="50" zoomScaleNormal="50" zoomScaleSheetLayoutView="40" workbookViewId="0">
      <selection activeCell="B4" sqref="B4"/>
    </sheetView>
  </sheetViews>
  <sheetFormatPr defaultRowHeight="12.75"/>
  <cols>
    <col min="1" max="1" width="2.5703125" style="41" customWidth="1"/>
    <col min="2" max="2" width="15" style="41" customWidth="1"/>
    <col min="3" max="3" width="12.85546875" style="41" customWidth="1"/>
    <col min="4" max="4" width="15.140625" style="41" customWidth="1"/>
    <col min="5" max="5" width="23.5703125" style="41" customWidth="1"/>
    <col min="6" max="6" width="7.5703125" style="41" customWidth="1"/>
    <col min="7" max="7" width="32.42578125" style="41" customWidth="1"/>
    <col min="8" max="8" width="12.42578125" style="41" customWidth="1"/>
    <col min="9" max="9" width="13.7109375" style="41" customWidth="1"/>
    <col min="10" max="10" width="15.42578125" style="41" customWidth="1"/>
    <col min="11" max="11" width="16.5703125" style="41" customWidth="1"/>
    <col min="12" max="12" width="15.28515625" style="41" customWidth="1"/>
    <col min="13" max="13" width="162.42578125" style="41" customWidth="1"/>
    <col min="14" max="16384" width="9.140625" style="41"/>
  </cols>
  <sheetData>
    <row r="2" spans="2:13" ht="38.25">
      <c r="B2" s="37" t="s">
        <v>488</v>
      </c>
      <c r="C2" s="37" t="s">
        <v>491</v>
      </c>
      <c r="D2" s="37" t="str">
        <f>[1]vk!C4</f>
        <v>Budžeta resora nosaukums</v>
      </c>
      <c r="E2" s="37" t="str">
        <f>[1]vk!D4</f>
        <v>Budžeta programmas nosaukums</v>
      </c>
      <c r="F2" s="37" t="str">
        <f>[1]vk!E4</f>
        <v>funkcijas Npk</v>
      </c>
      <c r="G2" s="37" t="str">
        <f>[1]vk!F4</f>
        <v xml:space="preserve">Funkcijas nosaukums </v>
      </c>
      <c r="H2" s="38" t="s">
        <v>474</v>
      </c>
      <c r="I2" s="52" t="s">
        <v>486</v>
      </c>
      <c r="J2" s="38" t="s">
        <v>476</v>
      </c>
      <c r="K2" s="38" t="s">
        <v>478</v>
      </c>
      <c r="L2" s="38" t="s">
        <v>477</v>
      </c>
      <c r="M2" s="51" t="s">
        <v>848</v>
      </c>
    </row>
    <row r="3" spans="2:13" ht="25.5">
      <c r="B3" s="5" t="s">
        <v>804</v>
      </c>
      <c r="C3" s="5" t="s">
        <v>487</v>
      </c>
      <c r="D3" s="5" t="s">
        <v>805</v>
      </c>
      <c r="E3" s="5" t="str">
        <f>[1]vk!D992</f>
        <v>Vēsturnieku komisijas darbības nodrošināšana</v>
      </c>
      <c r="F3" s="5" t="str">
        <f>[1]vk!E992</f>
        <v>2030</v>
      </c>
      <c r="G3" s="5" t="str">
        <f>[1]vk!F992</f>
        <v>Vēsturnieku komisijas darbības nodrošināšana</v>
      </c>
      <c r="H3" s="7">
        <f>[1]vk!G992</f>
        <v>13350</v>
      </c>
      <c r="I3" s="5">
        <v>1</v>
      </c>
      <c r="J3" s="7">
        <f>SUM(H3*I3)</f>
        <v>13350</v>
      </c>
      <c r="K3" s="7">
        <f t="shared" ref="K3:K38" si="0">SUM(J3-H3)</f>
        <v>0</v>
      </c>
      <c r="L3" s="5"/>
    </row>
    <row r="4" spans="2:13" ht="25.5">
      <c r="B4" s="5" t="s">
        <v>804</v>
      </c>
      <c r="C4" s="5" t="s">
        <v>487</v>
      </c>
      <c r="D4" s="5" t="s">
        <v>805</v>
      </c>
      <c r="E4" s="5" t="str">
        <f>[1]vk!D993</f>
        <v>Valsts prezidenta darbības nodrošināšana</v>
      </c>
      <c r="F4" s="5" t="str">
        <f>[1]vk!E993</f>
        <v>2031</v>
      </c>
      <c r="G4" s="5" t="str">
        <f>[1]vk!F993</f>
        <v>Latvijas valsts prezidenta kanceleja (Valsts prezidenta darbības nodrošināšana)</v>
      </c>
      <c r="H4" s="7">
        <f>[1]vk!G993</f>
        <v>2231020</v>
      </c>
      <c r="I4" s="5">
        <v>1</v>
      </c>
      <c r="J4" s="7">
        <f t="shared" ref="J4:J37" si="1">SUM(H4*I4)</f>
        <v>2231020</v>
      </c>
      <c r="K4" s="7">
        <f t="shared" si="0"/>
        <v>0</v>
      </c>
      <c r="L4" s="5"/>
    </row>
    <row r="5" spans="2:13" ht="25.5">
      <c r="B5" s="5" t="s">
        <v>804</v>
      </c>
      <c r="C5" s="5" t="s">
        <v>487</v>
      </c>
      <c r="D5" s="5" t="s">
        <v>805</v>
      </c>
      <c r="E5" s="5" t="str">
        <f>[1]vk!D994</f>
        <v>Valsts valodas komisijas darbības nodrošināšana</v>
      </c>
      <c r="F5" s="5" t="str">
        <f>[1]vk!E994</f>
        <v>2032</v>
      </c>
      <c r="G5" s="5" t="str">
        <f>[1]vk!F994</f>
        <v>Valsts valodas komisijas darbības nodrošināšana</v>
      </c>
      <c r="H5" s="7">
        <f>[1]vk!G994</f>
        <v>9133</v>
      </c>
      <c r="I5" s="5">
        <v>1</v>
      </c>
      <c r="J5" s="7">
        <f t="shared" si="1"/>
        <v>9133</v>
      </c>
      <c r="K5" s="7">
        <f t="shared" si="0"/>
        <v>0</v>
      </c>
      <c r="L5" s="5"/>
    </row>
    <row r="6" spans="2:13" ht="25.5">
      <c r="B6" s="5" t="s">
        <v>804</v>
      </c>
      <c r="C6" s="5" t="s">
        <v>487</v>
      </c>
      <c r="D6" s="5" t="s">
        <v>805</v>
      </c>
      <c r="E6" s="5" t="str">
        <f>[1]vk!D995</f>
        <v>Stratēģiskās analīzes komisijas darbības nodrošināšana</v>
      </c>
      <c r="F6" s="5" t="str">
        <f>[1]vk!E995</f>
        <v>2033</v>
      </c>
      <c r="G6" s="5" t="str">
        <f>[1]vk!F995</f>
        <v>Stratēģiskās analīzes komisijas darbības nodrošināšana</v>
      </c>
      <c r="H6" s="7">
        <f>[1]vk!G995</f>
        <v>29839</v>
      </c>
      <c r="I6" s="5">
        <v>1</v>
      </c>
      <c r="J6" s="7">
        <f t="shared" si="1"/>
        <v>29839</v>
      </c>
      <c r="K6" s="7">
        <f t="shared" si="0"/>
        <v>0</v>
      </c>
      <c r="L6" s="5"/>
    </row>
    <row r="7" spans="2:13" ht="25.5">
      <c r="B7" s="5" t="s">
        <v>804</v>
      </c>
      <c r="C7" s="5" t="s">
        <v>487</v>
      </c>
      <c r="D7" s="5" t="s">
        <v>805</v>
      </c>
      <c r="E7" s="5" t="str">
        <f>[1]vk!D996</f>
        <v>Valsts Heraldikas komisijas darbības nodrošināšana</v>
      </c>
      <c r="F7" s="5" t="str">
        <f>[1]vk!E996</f>
        <v>2034</v>
      </c>
      <c r="G7" s="5" t="str">
        <f>[1]vk!F996</f>
        <v>Valsts Heraldikas komisijas darbības nodrošināšana</v>
      </c>
      <c r="H7" s="7">
        <f>[1]vk!G996</f>
        <v>10390</v>
      </c>
      <c r="I7" s="5">
        <v>1</v>
      </c>
      <c r="J7" s="7">
        <f t="shared" si="1"/>
        <v>10390</v>
      </c>
      <c r="K7" s="7">
        <f t="shared" si="0"/>
        <v>0</v>
      </c>
      <c r="L7" s="5"/>
    </row>
    <row r="8" spans="2:13" ht="25.5">
      <c r="B8" s="5" t="s">
        <v>804</v>
      </c>
      <c r="C8" s="5" t="s">
        <v>487</v>
      </c>
      <c r="D8" s="5" t="s">
        <v>807</v>
      </c>
      <c r="E8" s="5" t="str">
        <f>[1]vk!D997</f>
        <v>Saeimas darbības nodrošināšana</v>
      </c>
      <c r="F8" s="5" t="str">
        <f>[1]vk!E997</f>
        <v>2041.1</v>
      </c>
      <c r="G8" s="5" t="str">
        <f>[1]vk!F997</f>
        <v>Saeimas darbības nodrošināšana</v>
      </c>
      <c r="H8" s="7">
        <v>12303772</v>
      </c>
      <c r="I8" s="5">
        <v>1</v>
      </c>
      <c r="J8" s="7">
        <f t="shared" si="1"/>
        <v>12303772</v>
      </c>
      <c r="K8" s="7">
        <f t="shared" si="0"/>
        <v>0</v>
      </c>
      <c r="L8" s="5"/>
    </row>
    <row r="9" spans="2:13" ht="25.5">
      <c r="B9" s="5" t="s">
        <v>804</v>
      </c>
      <c r="C9" s="5" t="s">
        <v>487</v>
      </c>
      <c r="D9" s="5" t="s">
        <v>807</v>
      </c>
      <c r="E9" s="5" t="str">
        <f>[1]vk!D998</f>
        <v>Iemaksas starptautiskajās organizācijās</v>
      </c>
      <c r="F9" s="5" t="str">
        <f>[1]vk!E998</f>
        <v>2041.2</v>
      </c>
      <c r="G9" s="5" t="str">
        <f>[1]vk!F998</f>
        <v>Iemaksas starptautiskajās organizācijās</v>
      </c>
      <c r="H9" s="7">
        <f>[1]vk!G998</f>
        <v>108663</v>
      </c>
      <c r="I9" s="5">
        <v>1</v>
      </c>
      <c r="J9" s="7">
        <f t="shared" si="1"/>
        <v>108663</v>
      </c>
      <c r="K9" s="7">
        <f t="shared" si="0"/>
        <v>0</v>
      </c>
      <c r="L9" s="5"/>
    </row>
    <row r="10" spans="2:13" ht="38.25">
      <c r="B10" s="5" t="s">
        <v>804</v>
      </c>
      <c r="C10" s="5" t="s">
        <v>487</v>
      </c>
      <c r="D10" s="5" t="s">
        <v>807</v>
      </c>
      <c r="E10" s="5" t="str">
        <f>[1]vk!D999</f>
        <v>NATO Parlamentārās Asamblejas sesijas Latvijā finansiālā nodrošināšana</v>
      </c>
      <c r="F10" s="5" t="str">
        <f>[1]vk!E999</f>
        <v>2041.3</v>
      </c>
      <c r="G10" s="5" t="str">
        <f>[1]vk!F999</f>
        <v>NATO Parlamentārās Asamblejas sesijas Latvijā finansiālā nodrošināšana</v>
      </c>
      <c r="H10" s="7">
        <v>0</v>
      </c>
      <c r="I10" s="5">
        <v>1</v>
      </c>
      <c r="J10" s="7">
        <f t="shared" si="1"/>
        <v>0</v>
      </c>
      <c r="K10" s="7">
        <f t="shared" si="0"/>
        <v>0</v>
      </c>
      <c r="L10" s="5"/>
    </row>
    <row r="11" spans="2:13" ht="38.25">
      <c r="B11" s="5" t="s">
        <v>804</v>
      </c>
      <c r="C11" s="5" t="s">
        <v>487</v>
      </c>
      <c r="D11" s="5" t="s">
        <v>806</v>
      </c>
      <c r="E11" s="5" t="s">
        <v>806</v>
      </c>
      <c r="F11" s="5" t="str">
        <f>[1]vk!E1000</f>
        <v>360</v>
      </c>
      <c r="G11" s="5" t="str">
        <f>[1]vk!F1000</f>
        <v>Biroja vispārējās atbalsta funkcijas</v>
      </c>
      <c r="H11" s="7">
        <f>[1]vk!G1000</f>
        <v>417980</v>
      </c>
      <c r="I11" s="5">
        <v>1</v>
      </c>
      <c r="J11" s="7">
        <f t="shared" si="1"/>
        <v>417980</v>
      </c>
      <c r="K11" s="7">
        <f t="shared" si="0"/>
        <v>0</v>
      </c>
      <c r="L11" s="5"/>
    </row>
    <row r="12" spans="2:13" ht="38.25">
      <c r="B12" s="5" t="s">
        <v>804</v>
      </c>
      <c r="C12" s="5" t="s">
        <v>487</v>
      </c>
      <c r="D12" s="5" t="s">
        <v>806</v>
      </c>
      <c r="E12" s="5" t="s">
        <v>806</v>
      </c>
      <c r="F12" s="5" t="str">
        <f>[1]vk!E1001</f>
        <v>361</v>
      </c>
      <c r="G12" s="5" t="str">
        <f>[1]vk!F1001</f>
        <v>Starptautiskā sadarbība un ārvalstu finanšu palīdzības projektu koordinēšana</v>
      </c>
      <c r="H12" s="7">
        <f>[1]vk!G1001</f>
        <v>38454</v>
      </c>
      <c r="I12" s="5">
        <v>1</v>
      </c>
      <c r="J12" s="7">
        <f t="shared" si="1"/>
        <v>38454</v>
      </c>
      <c r="K12" s="7">
        <f t="shared" si="0"/>
        <v>0</v>
      </c>
      <c r="L12" s="5"/>
    </row>
    <row r="13" spans="2:13" ht="76.5">
      <c r="B13" s="5" t="s">
        <v>804</v>
      </c>
      <c r="C13" s="5" t="s">
        <v>487</v>
      </c>
      <c r="D13" s="5" t="s">
        <v>806</v>
      </c>
      <c r="E13" s="5" t="s">
        <v>806</v>
      </c>
      <c r="F13" s="5" t="str">
        <f>[1]vk!E1002</f>
        <v>362</v>
      </c>
      <c r="G13" s="5" t="str">
        <f>[1]vk!F1002</f>
        <v>Kontrolēt likuma "Par interešu konflikta novēršanu valsts amatpersonu darbībā" izpildi, kā arī citos normatīvajos aktos valsts amatpersonām noteikto papildu ierobežojumu ievērošanu, pārbaudīt valsts amatpersonu deklarācijas likumā noteiktajā apjomā, izsk</v>
      </c>
      <c r="H13" s="7">
        <f>[1]vk!G1002</f>
        <v>385848</v>
      </c>
      <c r="I13" s="5">
        <v>1</v>
      </c>
      <c r="J13" s="7">
        <f t="shared" si="1"/>
        <v>385848</v>
      </c>
      <c r="K13" s="7">
        <f t="shared" si="0"/>
        <v>0</v>
      </c>
      <c r="L13" s="5"/>
    </row>
    <row r="14" spans="2:13" ht="76.5">
      <c r="B14" s="5" t="s">
        <v>804</v>
      </c>
      <c r="C14" s="5" t="s">
        <v>487</v>
      </c>
      <c r="D14" s="5" t="s">
        <v>806</v>
      </c>
      <c r="E14" s="5" t="s">
        <v>806</v>
      </c>
      <c r="F14" s="5" t="str">
        <f>[1]vk!E1003</f>
        <v>363</v>
      </c>
      <c r="G14" s="5" t="str">
        <f>[1]vk!F1003</f>
        <v>Apkopot un analizēt valsts iestāžu praksi korupcijas novēršanā un atklātos korupcijas gadījumus, korupcijas situāciju valstī un citu valstu pieredzi, izstrādāt metodikas korupcijas novēršanai un apkarošanai valsts un pašvaldību iestādēs un privātajā sekt</v>
      </c>
      <c r="H14" s="7">
        <f>[1]vk!G1003</f>
        <v>160770</v>
      </c>
      <c r="I14" s="5">
        <v>1</v>
      </c>
      <c r="J14" s="7">
        <f t="shared" si="1"/>
        <v>160770</v>
      </c>
      <c r="K14" s="7">
        <f t="shared" si="0"/>
        <v>0</v>
      </c>
      <c r="L14" s="5"/>
    </row>
    <row r="15" spans="2:13" ht="76.5">
      <c r="B15" s="5" t="s">
        <v>804</v>
      </c>
      <c r="C15" s="5" t="s">
        <v>487</v>
      </c>
      <c r="D15" s="5" t="s">
        <v>806</v>
      </c>
      <c r="E15" s="5" t="s">
        <v>806</v>
      </c>
      <c r="F15" s="5" t="str">
        <f>[1]vk!E1004</f>
        <v>364</v>
      </c>
      <c r="G15" s="5" t="str">
        <f>[1]vk!F1004</f>
        <v>Plānot politiku korupcijas novēršanas un apkarošanas jomā, kā arī politisko organizāciju (partiju) un to apvienību finansēšanas jomā, analizēt normatīvos aktus un normatīvo aktu projektus, kā arī ierosināt izdarīt tajos grozījumus, iesniegt priekšlikumus</v>
      </c>
      <c r="H15" s="7">
        <f>[1]vk!G1004</f>
        <v>80385</v>
      </c>
      <c r="I15" s="5">
        <v>1</v>
      </c>
      <c r="J15" s="7">
        <f t="shared" si="1"/>
        <v>80385</v>
      </c>
      <c r="K15" s="7">
        <f t="shared" si="0"/>
        <v>0</v>
      </c>
      <c r="L15" s="5"/>
    </row>
    <row r="16" spans="2:13" ht="76.5">
      <c r="B16" s="5" t="s">
        <v>804</v>
      </c>
      <c r="C16" s="5" t="s">
        <v>487</v>
      </c>
      <c r="D16" s="5" t="s">
        <v>806</v>
      </c>
      <c r="E16" s="5" t="s">
        <v>806</v>
      </c>
      <c r="F16" s="5" t="str">
        <f>[1]vk!E1005</f>
        <v>366</v>
      </c>
      <c r="G16" s="5" t="str">
        <f>[1]vk!F1005</f>
        <v>Kontrolēt politisko organizāciju (partiju) finansēšanas likuma izpildi, kontrolēt priekšvēlēšanu aģitācijas ierobežojumu ievērošanu un likumā noteiktajos gadījumos saukt vainīgās personas pie administratīvās atbildības un piemērot sodus, atbilstoši savai</v>
      </c>
      <c r="H16" s="7">
        <f>[1]vk!G1005</f>
        <v>192924</v>
      </c>
      <c r="I16" s="5">
        <v>1</v>
      </c>
      <c r="J16" s="7">
        <f t="shared" si="1"/>
        <v>192924</v>
      </c>
      <c r="K16" s="7">
        <f t="shared" si="0"/>
        <v>0</v>
      </c>
      <c r="L16" s="5"/>
    </row>
    <row r="17" spans="2:12" ht="76.5">
      <c r="B17" s="5" t="s">
        <v>804</v>
      </c>
      <c r="C17" s="5" t="s">
        <v>487</v>
      </c>
      <c r="D17" s="5" t="s">
        <v>806</v>
      </c>
      <c r="E17" s="5" t="s">
        <v>806</v>
      </c>
      <c r="F17" s="5" t="str">
        <f>[1]vk!E1006</f>
        <v>367</v>
      </c>
      <c r="G17" s="5" t="str">
        <f>[1]vk!F1006</f>
        <v>Veikt izmeklēšanu un operatīvo darbību, lai atklātu Krimināllikumā noteiktos noziedzīgos nodarījumus valsts institūciju dienestā, ja tie ir saistīti ar korupciju vai ja tie saistīti ar politisko organizāciju (partiju) un to apvienību finansēšanas noteiku</v>
      </c>
      <c r="H17" s="7">
        <f>[1]vk!G1006</f>
        <v>1093236</v>
      </c>
      <c r="I17" s="5">
        <v>1</v>
      </c>
      <c r="J17" s="7">
        <f t="shared" si="1"/>
        <v>1093236</v>
      </c>
      <c r="K17" s="7">
        <f t="shared" si="0"/>
        <v>0</v>
      </c>
      <c r="L17" s="5"/>
    </row>
    <row r="18" spans="2:12" ht="38.25">
      <c r="B18" s="5" t="s">
        <v>804</v>
      </c>
      <c r="C18" s="5" t="s">
        <v>487</v>
      </c>
      <c r="D18" s="5" t="s">
        <v>806</v>
      </c>
      <c r="E18" s="5" t="str">
        <f>[1]vk!D1007</f>
        <v>Operatīvās darbības pasākumu nodrošināšana</v>
      </c>
      <c r="F18" s="5" t="str">
        <f>[1]vk!E1007</f>
        <v>368</v>
      </c>
      <c r="G18" s="5" t="str">
        <f>[1]vk!F1007</f>
        <v>Veikt operatīvās darbības pasākumus, lai atklātu Krimināllikumā paredzētos noziedzīgos nodarījumus</v>
      </c>
      <c r="H18" s="7">
        <f>[1]vk!G1007</f>
        <v>37347</v>
      </c>
      <c r="I18" s="5">
        <v>1</v>
      </c>
      <c r="J18" s="7">
        <f t="shared" si="1"/>
        <v>37347</v>
      </c>
      <c r="K18" s="7">
        <f t="shared" si="0"/>
        <v>0</v>
      </c>
      <c r="L18" s="5"/>
    </row>
    <row r="19" spans="2:12" ht="63.75">
      <c r="B19" s="5" t="s">
        <v>804</v>
      </c>
      <c r="C19" s="5" t="s">
        <v>487</v>
      </c>
      <c r="D19" s="5" t="str">
        <f>[1]vk!C1008</f>
        <v>Tiesībsarga birojs</v>
      </c>
      <c r="E19" s="5" t="str">
        <f>[1]vk!D1008</f>
        <v>Tiesībsarga birojs</v>
      </c>
      <c r="F19" s="5" t="str">
        <f>[1]vk!E1008</f>
        <v>2035</v>
      </c>
      <c r="G19" s="5" t="str">
        <f>[1]vk!F1008</f>
        <v>Veicināt cilvēktiesību aizsardzību un sekmēt, lai valsts vara tiktu īstenotu tiesiski, lietderīgi un saskaņā ar labas pārvaldības principu, kā arī atbilstoši Latvijas Republikas Satversmei un Latvijai saistošajiem starptautiskajiem līgumiem.</v>
      </c>
      <c r="H19" s="7">
        <v>558949</v>
      </c>
      <c r="I19" s="5">
        <v>1</v>
      </c>
      <c r="J19" s="7">
        <f t="shared" si="1"/>
        <v>558949</v>
      </c>
      <c r="K19" s="7">
        <f t="shared" si="0"/>
        <v>0</v>
      </c>
      <c r="L19" s="5"/>
    </row>
    <row r="20" spans="2:12" ht="25.5">
      <c r="B20" s="5" t="s">
        <v>804</v>
      </c>
      <c r="C20" s="5" t="s">
        <v>487</v>
      </c>
      <c r="D20" s="5" t="str">
        <f>[1]vk!C1009</f>
        <v>Tieslietu ministrija</v>
      </c>
      <c r="E20" s="5" t="str">
        <f>[1]vk!D1009</f>
        <v>Apgabaltiesas un rajona (pilsētas) tiesas</v>
      </c>
      <c r="F20" s="5" t="str">
        <f>[1]vk!E1009</f>
        <v>559</v>
      </c>
      <c r="G20" s="5" t="str">
        <f>[1]vk!F1009</f>
        <v>Tiesnešu atalgojuma un materiāltehnisko līdzekļu tiesām nodrošināšana</v>
      </c>
      <c r="H20" s="7">
        <v>31199004</v>
      </c>
      <c r="I20" s="5">
        <v>1</v>
      </c>
      <c r="J20" s="7">
        <f t="shared" si="1"/>
        <v>31199004</v>
      </c>
      <c r="K20" s="7">
        <f t="shared" si="0"/>
        <v>0</v>
      </c>
      <c r="L20" s="5"/>
    </row>
    <row r="21" spans="2:12" ht="25.5">
      <c r="B21" s="5" t="s">
        <v>804</v>
      </c>
      <c r="C21" s="5" t="s">
        <v>487</v>
      </c>
      <c r="D21" s="5" t="str">
        <f>[1]vk!C1010</f>
        <v>Valsts kontrole</v>
      </c>
      <c r="E21" s="5" t="str">
        <f>[1]vk!D1010</f>
        <v>Valsts kontrole</v>
      </c>
      <c r="F21" s="5" t="str">
        <f>[1]vk!E1010</f>
        <v>2001</v>
      </c>
      <c r="G21" s="5" t="str">
        <f>[1]vk!F1010</f>
        <v>Veikt revīzijas atbilstoši Latvijas Republikā atzītiem starptautiskajiem revīzijas standartiem</v>
      </c>
      <c r="H21" s="7">
        <v>2651456</v>
      </c>
      <c r="I21" s="5">
        <v>1</v>
      </c>
      <c r="J21" s="7">
        <f t="shared" si="1"/>
        <v>2651456</v>
      </c>
      <c r="K21" s="7">
        <f t="shared" si="0"/>
        <v>0</v>
      </c>
      <c r="L21" s="5"/>
    </row>
    <row r="22" spans="2:12" ht="25.5">
      <c r="B22" s="5" t="s">
        <v>804</v>
      </c>
      <c r="C22" s="5" t="s">
        <v>487</v>
      </c>
      <c r="D22" s="5" t="str">
        <f>[1]vk!C1011</f>
        <v>Augstākā tiesa</v>
      </c>
      <c r="E22" s="5" t="str">
        <f>[1]vk!D1011</f>
        <v>Tiesa</v>
      </c>
      <c r="F22" s="5" t="str">
        <f>[1]vk!E1011</f>
        <v>2012</v>
      </c>
      <c r="G22" s="5" t="str">
        <f>[1]vk!F1011</f>
        <v>Tiesas spriešana apelācijas un kasācijas instancē</v>
      </c>
      <c r="H22" s="7">
        <v>3548774</v>
      </c>
      <c r="I22" s="5">
        <v>1</v>
      </c>
      <c r="J22" s="7">
        <f t="shared" si="1"/>
        <v>3548774</v>
      </c>
      <c r="K22" s="7">
        <f t="shared" si="0"/>
        <v>0</v>
      </c>
      <c r="L22" s="5"/>
    </row>
    <row r="23" spans="2:12" ht="38.25">
      <c r="B23" s="5" t="s">
        <v>804</v>
      </c>
      <c r="C23" s="5" t="s">
        <v>487</v>
      </c>
      <c r="D23" s="5" t="str">
        <f>[1]vk!C1012</f>
        <v>Satversmes tiesa</v>
      </c>
      <c r="E23" s="5" t="s">
        <v>808</v>
      </c>
      <c r="F23" s="5" t="str">
        <f>[1]vk!E1012</f>
        <v>2002</v>
      </c>
      <c r="G23" s="5" t="str">
        <f>[1]vk!F1012</f>
        <v>Tiesas spriešana saskaņā ar Latvijas Republikas Satversmi un Satversmes tiesas likumu</v>
      </c>
      <c r="H23" s="7">
        <v>797596</v>
      </c>
      <c r="I23" s="5">
        <v>1</v>
      </c>
      <c r="J23" s="7">
        <f t="shared" si="1"/>
        <v>797596</v>
      </c>
      <c r="K23" s="7">
        <f t="shared" si="0"/>
        <v>0</v>
      </c>
      <c r="L23" s="5"/>
    </row>
    <row r="24" spans="2:12" ht="63.75">
      <c r="B24" s="5" t="s">
        <v>804</v>
      </c>
      <c r="C24" s="5" t="s">
        <v>487</v>
      </c>
      <c r="D24" s="5" t="s">
        <v>809</v>
      </c>
      <c r="E24" s="5" t="str">
        <f>[1]vk!D1013</f>
        <v>Prokuratūras iestāžu uzturēšana</v>
      </c>
      <c r="F24" s="5" t="str">
        <f>[1]vk!E1013</f>
        <v>2019</v>
      </c>
      <c r="G24" s="5" t="str">
        <f>[1]vk!F1013</f>
        <v>uzraudzīt pirmstiesas izmeklēšanas un operatīvās darbības, valsts drošības iestāžu izlūkošanas un pretizlūkošanas procesu un valsts noslēpuma aizsardzības sistēmas atbilstību likumiem</v>
      </c>
      <c r="H24" s="7">
        <v>17502137</v>
      </c>
      <c r="I24" s="5">
        <v>1</v>
      </c>
      <c r="J24" s="7">
        <f t="shared" si="1"/>
        <v>17502137</v>
      </c>
      <c r="K24" s="7">
        <f t="shared" si="0"/>
        <v>0</v>
      </c>
      <c r="L24" s="5"/>
    </row>
    <row r="25" spans="2:12" ht="38.25">
      <c r="B25" s="5" t="s">
        <v>804</v>
      </c>
      <c r="C25" s="5" t="s">
        <v>487</v>
      </c>
      <c r="D25" s="5" t="s">
        <v>809</v>
      </c>
      <c r="E25" s="5" t="str">
        <f>[1]vk!D1014</f>
        <v>Noziedzīgi iegūtu līdzekļu legalizācijas novēršana</v>
      </c>
      <c r="F25" s="5" t="str">
        <f>[1]vk!E1014</f>
        <v>2028</v>
      </c>
      <c r="G25" s="5" t="str">
        <f>[1]vk!F1014</f>
        <v>Noziedzīgi iegūtu līdzekļu legalizācijas novēršanas dienesta funkciju izpildes nodrošināšanai</v>
      </c>
      <c r="H25" s="7">
        <f>[1]vk!G1014</f>
        <v>240291</v>
      </c>
      <c r="I25" s="5">
        <v>1</v>
      </c>
      <c r="J25" s="7">
        <f t="shared" si="1"/>
        <v>240291</v>
      </c>
      <c r="K25" s="7">
        <f t="shared" si="0"/>
        <v>0</v>
      </c>
      <c r="L25" s="5"/>
    </row>
    <row r="26" spans="2:12" ht="38.25">
      <c r="B26" s="5" t="s">
        <v>804</v>
      </c>
      <c r="C26" s="5" t="s">
        <v>487</v>
      </c>
      <c r="D26" s="5" t="s">
        <v>809</v>
      </c>
      <c r="E26" s="5" t="str">
        <f>[1]vk!D1015</f>
        <v>Prokuroru izdienas pensijas</v>
      </c>
      <c r="F26" s="5" t="str">
        <f>[1]vk!E1015</f>
        <v>2029</v>
      </c>
      <c r="G26" s="5" t="str">
        <f>[1]vk!F1015</f>
        <v>nodrošināt prokuroriem prokuratūras likumā noteiktās tiesības uz prokuroru izdienas pensiju</v>
      </c>
      <c r="H26" s="7">
        <f>[1]vk!G1015</f>
        <v>354147</v>
      </c>
      <c r="I26" s="5">
        <v>1</v>
      </c>
      <c r="J26" s="7">
        <f t="shared" si="1"/>
        <v>354147</v>
      </c>
      <c r="K26" s="7">
        <f t="shared" si="0"/>
        <v>0</v>
      </c>
      <c r="L26" s="5"/>
    </row>
    <row r="27" spans="2:12" ht="25.5">
      <c r="B27" s="5" t="s">
        <v>804</v>
      </c>
      <c r="C27" s="5" t="s">
        <v>487</v>
      </c>
      <c r="D27" s="5" t="s">
        <v>810</v>
      </c>
      <c r="E27" s="5" t="str">
        <f>[1]vk!D1016</f>
        <v>Vispārējā vadība</v>
      </c>
      <c r="F27" s="5" t="str">
        <f>[1]vk!E1016</f>
        <v>2015</v>
      </c>
      <c r="G27" s="5" t="str">
        <f>[1]vk!F1016</f>
        <v>Vēlēšanu nodrošināšana</v>
      </c>
      <c r="H27" s="7">
        <f>[1]vk!G1016</f>
        <v>255276</v>
      </c>
      <c r="I27" s="5">
        <v>1</v>
      </c>
      <c r="J27" s="7">
        <f t="shared" si="1"/>
        <v>255276</v>
      </c>
      <c r="K27" s="7">
        <f t="shared" si="0"/>
        <v>0</v>
      </c>
      <c r="L27" s="5"/>
    </row>
    <row r="28" spans="2:12" ht="25.5">
      <c r="B28" s="5" t="s">
        <v>804</v>
      </c>
      <c r="C28" s="5" t="s">
        <v>487</v>
      </c>
      <c r="D28" s="5" t="s">
        <v>810</v>
      </c>
      <c r="E28" s="5" t="str">
        <f>[1]vk!D1017</f>
        <v>Saeimas vēlēšanas</v>
      </c>
      <c r="F28" s="5" t="str">
        <f>[1]vk!E1017</f>
        <v>2016</v>
      </c>
      <c r="G28" s="5" t="str">
        <f>[1]vk!F1017</f>
        <v>Vēlēšanu nodrošināšana</v>
      </c>
      <c r="H28" s="7">
        <v>0</v>
      </c>
      <c r="I28" s="5">
        <v>1</v>
      </c>
      <c r="J28" s="7">
        <f t="shared" si="1"/>
        <v>0</v>
      </c>
      <c r="K28" s="7">
        <f t="shared" si="0"/>
        <v>0</v>
      </c>
      <c r="L28" s="5"/>
    </row>
    <row r="29" spans="2:12" ht="25.5">
      <c r="B29" s="5" t="s">
        <v>804</v>
      </c>
      <c r="C29" s="5" t="s">
        <v>487</v>
      </c>
      <c r="D29" s="5" t="str">
        <f>[1]vk!C1018</f>
        <v>Centrālā zemes komisija</v>
      </c>
      <c r="E29" s="5" t="str">
        <f>[1]vk!D1018</f>
        <v>Zemes reformas īstenošana Latvijas Republikā</v>
      </c>
      <c r="F29" s="5" t="str">
        <f>[1]vk!E1018</f>
        <v>2040</v>
      </c>
      <c r="G29" s="5" t="str">
        <f>[1]vk!F1018</f>
        <v>Zemes reformas īstenošana Latvijas Republikā</v>
      </c>
      <c r="H29" s="7">
        <f>[1]vk!G1018</f>
        <v>71265</v>
      </c>
      <c r="I29" s="5">
        <v>1</v>
      </c>
      <c r="J29" s="7">
        <f t="shared" si="1"/>
        <v>71265</v>
      </c>
      <c r="K29" s="7">
        <f t="shared" si="0"/>
        <v>0</v>
      </c>
      <c r="L29" s="5"/>
    </row>
    <row r="30" spans="2:12" ht="25.5">
      <c r="B30" s="5" t="s">
        <v>804</v>
      </c>
      <c r="C30" s="5" t="s">
        <v>487</v>
      </c>
      <c r="D30" s="5" t="s">
        <v>811</v>
      </c>
      <c r="E30" s="5" t="str">
        <f>[1]vk!D1019</f>
        <v>Nozares vadība</v>
      </c>
      <c r="F30" s="5" t="str">
        <f>[1]vk!E1019</f>
        <v>2003</v>
      </c>
      <c r="G30" s="5" t="str">
        <f>[1]vk!F1019</f>
        <v>Elektronisko sabiedrības saziņas līdzekļu nozares darbības koordinācija.</v>
      </c>
      <c r="H30" s="7">
        <f>[1]vk!G1019</f>
        <v>234653</v>
      </c>
      <c r="I30" s="5">
        <v>1</v>
      </c>
      <c r="J30" s="7">
        <f t="shared" si="1"/>
        <v>234653</v>
      </c>
      <c r="K30" s="7">
        <f t="shared" si="0"/>
        <v>0</v>
      </c>
      <c r="L30" s="5"/>
    </row>
    <row r="31" spans="2:12" ht="25.5">
      <c r="B31" s="5" t="s">
        <v>804</v>
      </c>
      <c r="C31" s="5" t="s">
        <v>487</v>
      </c>
      <c r="D31" s="5" t="s">
        <v>811</v>
      </c>
      <c r="E31" s="5" t="s">
        <v>812</v>
      </c>
      <c r="F31" s="5" t="str">
        <f>[1]vk!E1020</f>
        <v>1171</v>
      </c>
      <c r="G31" s="5" t="str">
        <f>[1]vk!F1020</f>
        <v>Ēkas uzturēšana</v>
      </c>
      <c r="H31" s="7">
        <v>0</v>
      </c>
      <c r="I31" s="5">
        <v>1</v>
      </c>
      <c r="J31" s="7">
        <f t="shared" si="1"/>
        <v>0</v>
      </c>
      <c r="K31" s="7">
        <f t="shared" si="0"/>
        <v>0</v>
      </c>
      <c r="L31" s="5"/>
    </row>
    <row r="32" spans="2:12" ht="25.5">
      <c r="B32" s="5" t="s">
        <v>804</v>
      </c>
      <c r="C32" s="5" t="s">
        <v>487</v>
      </c>
      <c r="D32" s="5" t="s">
        <v>811</v>
      </c>
      <c r="E32" s="5" t="s">
        <v>812</v>
      </c>
      <c r="F32" s="5" t="str">
        <f>[1]vk!E1021</f>
        <v>1173</v>
      </c>
      <c r="G32" s="5" t="str">
        <f>[1]vk!F1021</f>
        <v>Apraide</v>
      </c>
      <c r="H32" s="7">
        <v>0</v>
      </c>
      <c r="I32" s="5">
        <v>1</v>
      </c>
      <c r="J32" s="7">
        <f t="shared" si="1"/>
        <v>0</v>
      </c>
      <c r="K32" s="7">
        <f t="shared" si="0"/>
        <v>0</v>
      </c>
      <c r="L32" s="5"/>
    </row>
    <row r="33" spans="2:12" ht="51">
      <c r="B33" s="5" t="s">
        <v>804</v>
      </c>
      <c r="C33" s="5" t="s">
        <v>487</v>
      </c>
      <c r="D33" s="5" t="s">
        <v>811</v>
      </c>
      <c r="E33" s="5" t="s">
        <v>812</v>
      </c>
      <c r="F33" s="5" t="str">
        <f>[1]vk!E1022</f>
        <v>2009</v>
      </c>
      <c r="G33" s="5" t="str">
        <f>[1]vk!F1022</f>
        <v>Nodrošināt Nacionālā pasūtījuma koncepcijas īstenošanu, t.sk. nodrošināt četras radio programmas LR 1, LR 2, LR 3 - Klasika, LR 4 - Doma laukums</v>
      </c>
      <c r="H33" s="7">
        <v>3805498</v>
      </c>
      <c r="I33" s="5">
        <v>1</v>
      </c>
      <c r="J33" s="7">
        <f t="shared" si="1"/>
        <v>3805498</v>
      </c>
      <c r="K33" s="7">
        <f t="shared" si="0"/>
        <v>0</v>
      </c>
      <c r="L33" s="5"/>
    </row>
    <row r="34" spans="2:12" ht="25.5">
      <c r="B34" s="5" t="s">
        <v>804</v>
      </c>
      <c r="C34" s="5" t="s">
        <v>487</v>
      </c>
      <c r="D34" s="5" t="s">
        <v>811</v>
      </c>
      <c r="E34" s="5" t="s">
        <v>813</v>
      </c>
      <c r="F34" s="5" t="str">
        <f>[1]vk!E1023</f>
        <v>1104</v>
      </c>
      <c r="G34" s="5" t="str">
        <f>[1]vk!F1023</f>
        <v>Ēkas uzturēšana</v>
      </c>
      <c r="H34" s="7">
        <v>950000</v>
      </c>
      <c r="I34" s="5">
        <v>1</v>
      </c>
      <c r="J34" s="7">
        <f t="shared" si="1"/>
        <v>950000</v>
      </c>
      <c r="K34" s="7">
        <f t="shared" si="0"/>
        <v>0</v>
      </c>
      <c r="L34" s="5"/>
    </row>
    <row r="35" spans="2:12" ht="25.5">
      <c r="B35" s="5" t="s">
        <v>804</v>
      </c>
      <c r="C35" s="5" t="s">
        <v>487</v>
      </c>
      <c r="D35" s="5" t="s">
        <v>811</v>
      </c>
      <c r="E35" s="5" t="s">
        <v>813</v>
      </c>
      <c r="F35" s="5" t="str">
        <f>[1]vk!E1024</f>
        <v>1105</v>
      </c>
      <c r="G35" s="5" t="str">
        <f>[1]vk!F1024</f>
        <v>Apraide</v>
      </c>
      <c r="H35" s="7">
        <v>1570000</v>
      </c>
      <c r="I35" s="5">
        <v>1</v>
      </c>
      <c r="J35" s="7">
        <f t="shared" si="1"/>
        <v>1570000</v>
      </c>
      <c r="K35" s="7">
        <f t="shared" si="0"/>
        <v>0</v>
      </c>
      <c r="L35" s="5"/>
    </row>
    <row r="36" spans="2:12" ht="38.25">
      <c r="B36" s="5" t="s">
        <v>804</v>
      </c>
      <c r="C36" s="5" t="s">
        <v>487</v>
      </c>
      <c r="D36" s="5" t="s">
        <v>811</v>
      </c>
      <c r="E36" s="5" t="s">
        <v>813</v>
      </c>
      <c r="F36" s="5" t="str">
        <f>[1]vk!E1025</f>
        <v>2010</v>
      </c>
      <c r="G36" s="5" t="str">
        <f>[1]vk!F1025</f>
        <v>Nodrošināt Nacionālā pasūtījuma koncepcijas īstenošanu, t.sk. nodrošināt pārraides Latvijas Televīzijas 2 programmās - LTV 1, LTV 7</v>
      </c>
      <c r="H36" s="7">
        <v>4499687</v>
      </c>
      <c r="I36" s="5">
        <v>1</v>
      </c>
      <c r="J36" s="7">
        <f t="shared" si="1"/>
        <v>4499687</v>
      </c>
      <c r="K36" s="7">
        <f t="shared" si="0"/>
        <v>0</v>
      </c>
      <c r="L36" s="5"/>
    </row>
    <row r="37" spans="2:12" ht="38.25">
      <c r="B37" s="5" t="s">
        <v>804</v>
      </c>
      <c r="C37" s="5" t="s">
        <v>487</v>
      </c>
      <c r="D37" s="5" t="s">
        <v>811</v>
      </c>
      <c r="E37" s="5" t="str">
        <f>[1]vk!D1026</f>
        <v>Reģionālās televīzijas</v>
      </c>
      <c r="F37" s="5" t="str">
        <f>[1]vk!E1026</f>
        <v>2011</v>
      </c>
      <c r="G37" s="5" t="str">
        <f>[1]vk!F1026</f>
        <v>Visām sabiedrības grupām sniegt plašu un daudzpusēju informāciju par notikumiem Latvijas novados</v>
      </c>
      <c r="H37" s="7">
        <f>[1]vk!G1026</f>
        <v>91666</v>
      </c>
      <c r="I37" s="5">
        <v>1</v>
      </c>
      <c r="J37" s="7">
        <f t="shared" si="1"/>
        <v>91666</v>
      </c>
      <c r="K37" s="7">
        <f t="shared" si="0"/>
        <v>0</v>
      </c>
      <c r="L37" s="5"/>
    </row>
    <row r="38" spans="2:12" ht="47.25">
      <c r="B38" s="42" t="s">
        <v>804</v>
      </c>
      <c r="C38" s="42" t="s">
        <v>487</v>
      </c>
      <c r="D38" s="42" t="e">
        <f>[1]vk!C1027</f>
        <v>#REF!</v>
      </c>
      <c r="E38" s="42" t="e">
        <f>[1]vk!D1027</f>
        <v>#REF!</v>
      </c>
      <c r="F38" s="42" t="e">
        <f>[1]vk!E1027</f>
        <v>#REF!</v>
      </c>
      <c r="G38" s="42" t="e">
        <f>[1]vk!F1027</f>
        <v>#REF!</v>
      </c>
      <c r="H38" s="32">
        <f>SUM(H3:H37)</f>
        <v>85443510</v>
      </c>
      <c r="I38" s="42"/>
      <c r="J38" s="32">
        <f>SUM(J3:J37)</f>
        <v>85443510</v>
      </c>
      <c r="K38" s="32">
        <f t="shared" si="0"/>
        <v>0</v>
      </c>
      <c r="L38" s="34">
        <f>SUM(1-(J38/H38))</f>
        <v>0</v>
      </c>
    </row>
  </sheetData>
  <phoneticPr fontId="10" type="noConversion"/>
  <pageMargins left="0.70866141732283472" right="0.70866141732283472" top="0.39370078740157483" bottom="0.35433070866141736" header="0.31496062992125984" footer="0.31496062992125984"/>
  <pageSetup paperSize="8" scale="55"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G52"/>
  <sheetViews>
    <sheetView view="pageBreakPreview" topLeftCell="B26" zoomScale="70" zoomScaleNormal="55" zoomScaleSheetLayoutView="70" workbookViewId="0">
      <selection activeCell="G29" sqref="G29"/>
    </sheetView>
  </sheetViews>
  <sheetFormatPr defaultRowHeight="15"/>
  <cols>
    <col min="1" max="1" width="16.85546875" customWidth="1"/>
    <col min="2" max="2" width="23.140625" customWidth="1"/>
    <col min="3" max="3" width="21.7109375" customWidth="1"/>
    <col min="4" max="4" width="15.140625" customWidth="1"/>
    <col min="5" max="5" width="15.7109375" customWidth="1"/>
    <col min="6" max="6" width="19.28515625" customWidth="1"/>
    <col min="7" max="7" width="152.28515625" customWidth="1"/>
  </cols>
  <sheetData>
    <row r="1" spans="1:7" ht="95.25" thickBot="1">
      <c r="A1" s="97" t="s">
        <v>887</v>
      </c>
      <c r="B1" s="115" t="s">
        <v>888</v>
      </c>
      <c r="C1" s="115" t="s">
        <v>889</v>
      </c>
      <c r="D1" s="115" t="s">
        <v>890</v>
      </c>
      <c r="E1" s="116" t="s">
        <v>891</v>
      </c>
      <c r="F1" s="120" t="s">
        <v>892</v>
      </c>
      <c r="G1" s="117" t="s">
        <v>332</v>
      </c>
    </row>
    <row r="2" spans="1:7" ht="15.75" thickBot="1">
      <c r="A2" s="282" t="s">
        <v>409</v>
      </c>
      <c r="B2" s="283"/>
      <c r="C2" s="283"/>
      <c r="D2" s="283"/>
      <c r="E2" s="283"/>
      <c r="F2" s="283"/>
      <c r="G2" s="284"/>
    </row>
    <row r="3" spans="1:7" ht="120" customHeight="1" thickBot="1">
      <c r="A3" s="118" t="s">
        <v>410</v>
      </c>
      <c r="B3" s="118" t="s">
        <v>333</v>
      </c>
      <c r="C3" s="118" t="s">
        <v>334</v>
      </c>
      <c r="D3" s="118" t="s">
        <v>893</v>
      </c>
      <c r="E3" s="118" t="s">
        <v>894</v>
      </c>
      <c r="F3" s="119" t="s">
        <v>895</v>
      </c>
      <c r="G3" s="114"/>
    </row>
    <row r="4" spans="1:7" ht="68.25" thickBot="1">
      <c r="A4" s="99" t="s">
        <v>411</v>
      </c>
      <c r="B4" s="99" t="s">
        <v>335</v>
      </c>
      <c r="C4" s="99" t="s">
        <v>896</v>
      </c>
      <c r="D4" s="99" t="s">
        <v>897</v>
      </c>
      <c r="E4" s="99" t="s">
        <v>898</v>
      </c>
      <c r="F4" s="106" t="s">
        <v>899</v>
      </c>
      <c r="G4" s="112"/>
    </row>
    <row r="5" spans="1:7" ht="202.5" thickBot="1">
      <c r="A5" s="99" t="s">
        <v>412</v>
      </c>
      <c r="B5" s="99" t="s">
        <v>900</v>
      </c>
      <c r="C5" s="99" t="s">
        <v>337</v>
      </c>
      <c r="D5" s="99" t="s">
        <v>901</v>
      </c>
      <c r="E5" s="99" t="s">
        <v>902</v>
      </c>
      <c r="F5" s="106" t="s">
        <v>336</v>
      </c>
      <c r="G5" s="163" t="s">
        <v>155</v>
      </c>
    </row>
    <row r="6" spans="1:7" ht="99.75" thickBot="1">
      <c r="A6" s="100" t="s">
        <v>413</v>
      </c>
      <c r="B6" s="99" t="s">
        <v>903</v>
      </c>
      <c r="C6" s="99" t="s">
        <v>904</v>
      </c>
      <c r="D6" s="99" t="s">
        <v>905</v>
      </c>
      <c r="E6" s="99" t="s">
        <v>906</v>
      </c>
      <c r="F6" s="106" t="s">
        <v>907</v>
      </c>
      <c r="G6" s="168" t="s">
        <v>156</v>
      </c>
    </row>
    <row r="7" spans="1:7" ht="78.75" thickBot="1">
      <c r="A7" s="99" t="s">
        <v>414</v>
      </c>
      <c r="B7" s="99" t="s">
        <v>908</v>
      </c>
      <c r="C7" s="99" t="s">
        <v>909</v>
      </c>
      <c r="D7" s="99" t="s">
        <v>905</v>
      </c>
      <c r="E7" s="99" t="s">
        <v>898</v>
      </c>
      <c r="F7" s="106" t="s">
        <v>910</v>
      </c>
      <c r="G7" s="163" t="s">
        <v>157</v>
      </c>
    </row>
    <row r="8" spans="1:7" ht="66" thickBot="1">
      <c r="A8" s="100" t="s">
        <v>415</v>
      </c>
      <c r="B8" s="101" t="s">
        <v>911</v>
      </c>
      <c r="C8" s="101" t="s">
        <v>416</v>
      </c>
      <c r="D8" s="101" t="s">
        <v>905</v>
      </c>
      <c r="E8" s="101" t="s">
        <v>912</v>
      </c>
      <c r="F8" s="106"/>
      <c r="G8" s="163" t="s">
        <v>158</v>
      </c>
    </row>
    <row r="9" spans="1:7" ht="68.25" thickBot="1">
      <c r="A9" s="100" t="s">
        <v>417</v>
      </c>
      <c r="B9" s="101" t="s">
        <v>913</v>
      </c>
      <c r="C9" s="99" t="s">
        <v>338</v>
      </c>
      <c r="D9" s="101" t="s">
        <v>914</v>
      </c>
      <c r="E9" s="101" t="s">
        <v>915</v>
      </c>
      <c r="F9" s="107" t="s">
        <v>916</v>
      </c>
      <c r="G9" s="112"/>
    </row>
    <row r="10" spans="1:7" ht="89.25" thickBot="1">
      <c r="A10" s="100" t="s">
        <v>418</v>
      </c>
      <c r="B10" s="101" t="s">
        <v>917</v>
      </c>
      <c r="C10" s="99" t="s">
        <v>339</v>
      </c>
      <c r="D10" s="101" t="s">
        <v>918</v>
      </c>
      <c r="E10" s="101" t="s">
        <v>919</v>
      </c>
      <c r="F10" s="107" t="s">
        <v>920</v>
      </c>
      <c r="G10" s="112"/>
    </row>
    <row r="11" spans="1:7" ht="79.5" thickBot="1">
      <c r="A11" s="100" t="s">
        <v>419</v>
      </c>
      <c r="B11" s="99" t="s">
        <v>341</v>
      </c>
      <c r="C11" s="99" t="s">
        <v>340</v>
      </c>
      <c r="D11" s="101" t="s">
        <v>921</v>
      </c>
      <c r="E11" s="101" t="s">
        <v>922</v>
      </c>
      <c r="F11" s="107" t="s">
        <v>923</v>
      </c>
      <c r="G11" s="112"/>
    </row>
    <row r="12" spans="1:7" ht="158.25" thickBot="1">
      <c r="A12" s="100" t="s">
        <v>344</v>
      </c>
      <c r="B12" s="101" t="s">
        <v>924</v>
      </c>
      <c r="C12" s="99" t="s">
        <v>342</v>
      </c>
      <c r="D12" s="101" t="s">
        <v>925</v>
      </c>
      <c r="E12" s="99" t="s">
        <v>343</v>
      </c>
      <c r="F12" s="107" t="s">
        <v>926</v>
      </c>
      <c r="G12" s="163" t="s">
        <v>154</v>
      </c>
    </row>
    <row r="13" spans="1:7" ht="270" customHeight="1" thickBot="1">
      <c r="A13" s="100" t="s">
        <v>346</v>
      </c>
      <c r="B13" s="101" t="s">
        <v>927</v>
      </c>
      <c r="C13" s="101" t="s">
        <v>928</v>
      </c>
      <c r="D13" s="101" t="s">
        <v>929</v>
      </c>
      <c r="E13" s="99" t="s">
        <v>345</v>
      </c>
      <c r="F13" s="107" t="s">
        <v>930</v>
      </c>
      <c r="G13" s="163" t="s">
        <v>12</v>
      </c>
    </row>
    <row r="14" spans="1:7" ht="105.75" thickBot="1">
      <c r="A14" s="100" t="s">
        <v>420</v>
      </c>
      <c r="B14" s="101" t="s">
        <v>931</v>
      </c>
      <c r="C14" s="99" t="s">
        <v>421</v>
      </c>
      <c r="D14" s="99" t="s">
        <v>921</v>
      </c>
      <c r="E14" s="101" t="s">
        <v>932</v>
      </c>
      <c r="F14" s="106"/>
      <c r="G14" s="163" t="s">
        <v>11</v>
      </c>
    </row>
    <row r="15" spans="1:7" ht="84.75" thickBot="1">
      <c r="A15" s="121" t="s">
        <v>422</v>
      </c>
      <c r="B15" s="101" t="s">
        <v>933</v>
      </c>
      <c r="C15" s="101" t="s">
        <v>423</v>
      </c>
      <c r="D15" s="101"/>
      <c r="E15" s="101" t="s">
        <v>934</v>
      </c>
      <c r="F15" s="107"/>
      <c r="G15" s="113"/>
    </row>
    <row r="16" spans="1:7" ht="15.75" thickBot="1">
      <c r="A16" s="282" t="s">
        <v>935</v>
      </c>
      <c r="B16" s="283"/>
      <c r="C16" s="283"/>
      <c r="D16" s="283"/>
      <c r="E16" s="283"/>
      <c r="F16" s="283"/>
      <c r="G16" s="284"/>
    </row>
    <row r="17" spans="1:7" ht="102" thickBot="1">
      <c r="A17" s="89" t="s">
        <v>424</v>
      </c>
      <c r="B17" s="102" t="s">
        <v>936</v>
      </c>
      <c r="C17" s="91" t="s">
        <v>425</v>
      </c>
      <c r="D17" s="102" t="s">
        <v>937</v>
      </c>
      <c r="E17" s="102" t="s">
        <v>938</v>
      </c>
      <c r="F17" s="111" t="s">
        <v>939</v>
      </c>
      <c r="G17" s="167"/>
    </row>
    <row r="18" spans="1:7" ht="294.75" thickBot="1">
      <c r="A18" s="97" t="s">
        <v>426</v>
      </c>
      <c r="B18" s="90" t="s">
        <v>940</v>
      </c>
      <c r="C18" s="104" t="s">
        <v>427</v>
      </c>
      <c r="D18" s="90" t="s">
        <v>941</v>
      </c>
      <c r="E18" s="104" t="s">
        <v>942</v>
      </c>
      <c r="F18" s="108" t="s">
        <v>943</v>
      </c>
      <c r="G18" s="163" t="s">
        <v>146</v>
      </c>
    </row>
    <row r="19" spans="1:7" ht="169.5" thickBot="1">
      <c r="A19" s="97" t="s">
        <v>428</v>
      </c>
      <c r="B19" s="104" t="s">
        <v>429</v>
      </c>
      <c r="C19" s="104" t="s">
        <v>430</v>
      </c>
      <c r="D19" s="90" t="s">
        <v>944</v>
      </c>
      <c r="E19" s="104" t="s">
        <v>945</v>
      </c>
      <c r="F19" s="109" t="s">
        <v>431</v>
      </c>
      <c r="G19" s="165" t="s">
        <v>219</v>
      </c>
    </row>
    <row r="20" spans="1:7" ht="113.25" thickBot="1">
      <c r="A20" s="97" t="s">
        <v>433</v>
      </c>
      <c r="B20" s="90" t="s">
        <v>946</v>
      </c>
      <c r="C20" s="104" t="s">
        <v>432</v>
      </c>
      <c r="D20" s="90" t="s">
        <v>947</v>
      </c>
      <c r="E20" s="104" t="s">
        <v>948</v>
      </c>
      <c r="F20" s="108"/>
      <c r="G20" s="165" t="s">
        <v>147</v>
      </c>
    </row>
    <row r="21" spans="1:7" ht="147.75" thickBot="1">
      <c r="A21" s="97" t="s">
        <v>434</v>
      </c>
      <c r="B21" s="90" t="s">
        <v>949</v>
      </c>
      <c r="C21" s="90"/>
      <c r="D21" s="90"/>
      <c r="E21" s="104" t="s">
        <v>950</v>
      </c>
      <c r="F21" s="108"/>
      <c r="G21" s="165" t="s">
        <v>148</v>
      </c>
    </row>
    <row r="22" spans="1:7" ht="200.25" thickBot="1">
      <c r="A22" s="92" t="s">
        <v>435</v>
      </c>
      <c r="B22" s="93" t="s">
        <v>951</v>
      </c>
      <c r="C22" s="103" t="s">
        <v>436</v>
      </c>
      <c r="D22" s="103" t="s">
        <v>437</v>
      </c>
      <c r="E22" s="103" t="s">
        <v>952</v>
      </c>
      <c r="F22" s="110"/>
      <c r="G22" s="163" t="s">
        <v>149</v>
      </c>
    </row>
    <row r="23" spans="1:7" ht="150.75" thickBot="1">
      <c r="A23" s="89" t="s">
        <v>464</v>
      </c>
      <c r="B23" s="90" t="s">
        <v>953</v>
      </c>
      <c r="C23" s="91" t="s">
        <v>463</v>
      </c>
      <c r="D23" s="90" t="s">
        <v>954</v>
      </c>
      <c r="E23" s="91" t="s">
        <v>955</v>
      </c>
      <c r="F23" s="108" t="s">
        <v>956</v>
      </c>
      <c r="G23" s="165" t="s">
        <v>150</v>
      </c>
    </row>
    <row r="24" spans="1:7" ht="105.75" thickBot="1">
      <c r="A24" s="92" t="s">
        <v>439</v>
      </c>
      <c r="B24" s="93" t="s">
        <v>957</v>
      </c>
      <c r="C24" s="103" t="s">
        <v>438</v>
      </c>
      <c r="D24" s="93" t="s">
        <v>958</v>
      </c>
      <c r="E24" s="93" t="s">
        <v>959</v>
      </c>
      <c r="F24" s="110" t="s">
        <v>960</v>
      </c>
      <c r="G24" s="163" t="s">
        <v>151</v>
      </c>
    </row>
    <row r="25" spans="1:7" ht="259.5" thickBot="1">
      <c r="A25" s="92" t="s">
        <v>440</v>
      </c>
      <c r="B25" s="91" t="s">
        <v>441</v>
      </c>
      <c r="C25" s="90" t="s">
        <v>961</v>
      </c>
      <c r="D25" s="90" t="s">
        <v>962</v>
      </c>
      <c r="E25" s="91" t="s">
        <v>963</v>
      </c>
      <c r="F25" s="111"/>
      <c r="G25" s="165" t="s">
        <v>152</v>
      </c>
    </row>
    <row r="26" spans="1:7" ht="105.75" thickBot="1">
      <c r="A26" s="89" t="s">
        <v>442</v>
      </c>
      <c r="B26" s="90" t="s">
        <v>964</v>
      </c>
      <c r="C26" s="90" t="s">
        <v>965</v>
      </c>
      <c r="D26" s="90" t="s">
        <v>966</v>
      </c>
      <c r="E26" s="104"/>
      <c r="F26" s="108"/>
      <c r="G26" s="166" t="s">
        <v>153</v>
      </c>
    </row>
    <row r="27" spans="1:7" ht="15.75" thickBot="1">
      <c r="A27" s="282" t="s">
        <v>967</v>
      </c>
      <c r="B27" s="283"/>
      <c r="C27" s="283"/>
      <c r="D27" s="283"/>
      <c r="E27" s="283"/>
      <c r="F27" s="283"/>
      <c r="G27" s="284"/>
    </row>
    <row r="28" spans="1:7" ht="259.5" thickBot="1">
      <c r="A28" s="95" t="s">
        <v>443</v>
      </c>
      <c r="B28" s="91" t="s">
        <v>444</v>
      </c>
      <c r="C28" s="102" t="s">
        <v>968</v>
      </c>
      <c r="D28" s="102" t="s">
        <v>969</v>
      </c>
      <c r="E28" s="91" t="s">
        <v>970</v>
      </c>
      <c r="F28" s="111" t="s">
        <v>971</v>
      </c>
      <c r="G28" s="161" t="s">
        <v>145</v>
      </c>
    </row>
    <row r="29" spans="1:7" ht="183.75" customHeight="1" thickBot="1">
      <c r="A29" s="89" t="s">
        <v>445</v>
      </c>
      <c r="B29" s="90" t="s">
        <v>972</v>
      </c>
      <c r="C29" s="90" t="s">
        <v>973</v>
      </c>
      <c r="D29" s="90" t="s">
        <v>974</v>
      </c>
      <c r="E29" s="104" t="s">
        <v>975</v>
      </c>
      <c r="F29" s="108" t="s">
        <v>976</v>
      </c>
      <c r="G29" s="274" t="s">
        <v>13</v>
      </c>
    </row>
    <row r="30" spans="1:7" ht="15.75" thickBot="1">
      <c r="A30" s="285" t="s">
        <v>977</v>
      </c>
      <c r="B30" s="286"/>
      <c r="C30" s="286"/>
      <c r="D30" s="286"/>
      <c r="E30" s="286"/>
      <c r="F30" s="286"/>
      <c r="G30" s="287"/>
    </row>
    <row r="31" spans="1:7" ht="74.25" thickBot="1">
      <c r="A31" s="89" t="s">
        <v>446</v>
      </c>
      <c r="B31" s="102" t="s">
        <v>978</v>
      </c>
      <c r="C31" s="102" t="s">
        <v>979</v>
      </c>
      <c r="D31" s="102" t="s">
        <v>980</v>
      </c>
      <c r="E31" s="91" t="s">
        <v>981</v>
      </c>
      <c r="F31" s="111" t="s">
        <v>982</v>
      </c>
      <c r="G31" s="114"/>
    </row>
    <row r="32" spans="1:7" ht="180.75" thickBot="1">
      <c r="A32" s="92" t="s">
        <v>447</v>
      </c>
      <c r="B32" s="90" t="s">
        <v>983</v>
      </c>
      <c r="C32" s="90" t="s">
        <v>984</v>
      </c>
      <c r="D32" s="90" t="s">
        <v>985</v>
      </c>
      <c r="E32" s="104" t="s">
        <v>986</v>
      </c>
      <c r="F32" s="108" t="s">
        <v>987</v>
      </c>
      <c r="G32" s="112"/>
    </row>
    <row r="33" spans="1:7" ht="124.5" thickBot="1">
      <c r="A33" s="89" t="s">
        <v>448</v>
      </c>
      <c r="B33" s="90" t="s">
        <v>988</v>
      </c>
      <c r="C33" s="90" t="s">
        <v>989</v>
      </c>
      <c r="D33" s="90" t="s">
        <v>990</v>
      </c>
      <c r="E33" s="104" t="s">
        <v>970</v>
      </c>
      <c r="F33" s="108" t="s">
        <v>991</v>
      </c>
      <c r="G33" s="113"/>
    </row>
    <row r="34" spans="1:7" ht="15.75" thickBot="1">
      <c r="A34" s="285" t="s">
        <v>992</v>
      </c>
      <c r="B34" s="286"/>
      <c r="C34" s="286"/>
      <c r="D34" s="286"/>
      <c r="E34" s="286"/>
      <c r="F34" s="286"/>
      <c r="G34" s="287"/>
    </row>
    <row r="35" spans="1:7" ht="102" thickBot="1">
      <c r="A35" s="89" t="s">
        <v>993</v>
      </c>
      <c r="B35" s="91" t="s">
        <v>994</v>
      </c>
      <c r="C35" s="91" t="s">
        <v>995</v>
      </c>
      <c r="D35" s="91" t="s">
        <v>996</v>
      </c>
      <c r="E35" s="91" t="s">
        <v>997</v>
      </c>
      <c r="F35" s="122" t="s">
        <v>998</v>
      </c>
      <c r="G35" s="123"/>
    </row>
    <row r="36" spans="1:7" ht="15.75" thickBot="1">
      <c r="A36" s="285" t="s">
        <v>999</v>
      </c>
      <c r="B36" s="286"/>
      <c r="C36" s="286"/>
      <c r="D36" s="286"/>
      <c r="E36" s="286"/>
      <c r="F36" s="286"/>
      <c r="G36" s="287"/>
    </row>
    <row r="37" spans="1:7" ht="220.5" customHeight="1" thickBot="1">
      <c r="A37" s="95" t="s">
        <v>449</v>
      </c>
      <c r="B37" s="102" t="s">
        <v>288</v>
      </c>
      <c r="C37" s="102" t="s">
        <v>289</v>
      </c>
      <c r="D37" s="102" t="s">
        <v>290</v>
      </c>
      <c r="E37" s="91" t="s">
        <v>291</v>
      </c>
      <c r="F37" s="111"/>
      <c r="G37" s="164" t="s">
        <v>129</v>
      </c>
    </row>
    <row r="38" spans="1:7" ht="74.25" thickBot="1">
      <c r="A38" s="92" t="s">
        <v>450</v>
      </c>
      <c r="B38" s="90" t="s">
        <v>292</v>
      </c>
      <c r="C38" s="90" t="s">
        <v>293</v>
      </c>
      <c r="D38" s="90" t="s">
        <v>294</v>
      </c>
      <c r="E38" s="104" t="s">
        <v>970</v>
      </c>
      <c r="F38" s="108"/>
      <c r="G38" s="112"/>
    </row>
    <row r="39" spans="1:7" ht="188.25" thickBot="1">
      <c r="A39" s="89" t="s">
        <v>451</v>
      </c>
      <c r="B39" s="90" t="s">
        <v>295</v>
      </c>
      <c r="C39" s="90" t="s">
        <v>296</v>
      </c>
      <c r="D39" s="90" t="s">
        <v>297</v>
      </c>
      <c r="E39" s="90" t="s">
        <v>970</v>
      </c>
      <c r="F39" s="108" t="s">
        <v>298</v>
      </c>
      <c r="G39" s="166" t="s">
        <v>144</v>
      </c>
    </row>
    <row r="40" spans="1:7" ht="15.75" thickBot="1">
      <c r="A40" s="285" t="s">
        <v>299</v>
      </c>
      <c r="B40" s="286"/>
      <c r="C40" s="286"/>
      <c r="D40" s="286"/>
      <c r="E40" s="286"/>
      <c r="F40" s="286"/>
      <c r="G40" s="287"/>
    </row>
    <row r="41" spans="1:7" ht="322.5" customHeight="1" thickBot="1">
      <c r="A41" s="89" t="s">
        <v>452</v>
      </c>
      <c r="B41" s="102" t="s">
        <v>300</v>
      </c>
      <c r="C41" s="102" t="s">
        <v>301</v>
      </c>
      <c r="D41" s="102" t="s">
        <v>302</v>
      </c>
      <c r="E41" s="91" t="s">
        <v>970</v>
      </c>
      <c r="F41" s="111"/>
      <c r="G41" s="161" t="s">
        <v>191</v>
      </c>
    </row>
    <row r="42" spans="1:7" ht="408.75" customHeight="1" thickBot="1">
      <c r="A42" s="92" t="s">
        <v>453</v>
      </c>
      <c r="B42" s="90" t="s">
        <v>303</v>
      </c>
      <c r="C42" s="90" t="s">
        <v>304</v>
      </c>
      <c r="D42" s="90" t="s">
        <v>305</v>
      </c>
      <c r="E42" s="104" t="s">
        <v>306</v>
      </c>
      <c r="F42" s="108"/>
      <c r="G42" s="163" t="s">
        <v>159</v>
      </c>
    </row>
    <row r="43" spans="1:7" ht="408.75" customHeight="1" thickBot="1">
      <c r="A43" s="92" t="s">
        <v>454</v>
      </c>
      <c r="B43" s="90" t="s">
        <v>307</v>
      </c>
      <c r="C43" s="90" t="s">
        <v>308</v>
      </c>
      <c r="D43" s="90" t="s">
        <v>309</v>
      </c>
      <c r="E43" s="104" t="s">
        <v>970</v>
      </c>
      <c r="F43" s="108"/>
      <c r="G43" s="163" t="s">
        <v>143</v>
      </c>
    </row>
    <row r="44" spans="1:7" ht="207" thickBot="1">
      <c r="A44" s="89" t="s">
        <v>455</v>
      </c>
      <c r="B44" s="90" t="s">
        <v>310</v>
      </c>
      <c r="C44" s="90" t="s">
        <v>311</v>
      </c>
      <c r="D44" s="90" t="s">
        <v>312</v>
      </c>
      <c r="E44" s="104" t="s">
        <v>970</v>
      </c>
      <c r="F44" s="108"/>
      <c r="G44" s="166" t="s">
        <v>128</v>
      </c>
    </row>
    <row r="45" spans="1:7" ht="15.75" thickBot="1">
      <c r="A45" s="285" t="s">
        <v>313</v>
      </c>
      <c r="B45" s="286"/>
      <c r="C45" s="286"/>
      <c r="D45" s="286"/>
      <c r="E45" s="286"/>
      <c r="F45" s="286"/>
      <c r="G45" s="287"/>
    </row>
    <row r="46" spans="1:7" ht="105.75" thickBot="1">
      <c r="A46" s="89" t="s">
        <v>456</v>
      </c>
      <c r="B46" s="102" t="s">
        <v>314</v>
      </c>
      <c r="C46" s="102" t="s">
        <v>315</v>
      </c>
      <c r="D46" s="102" t="s">
        <v>316</v>
      </c>
      <c r="E46" s="91" t="s">
        <v>970</v>
      </c>
      <c r="F46" s="111"/>
      <c r="G46" s="161" t="s">
        <v>188</v>
      </c>
    </row>
    <row r="47" spans="1:7" ht="68.25" thickBot="1">
      <c r="A47" s="92" t="s">
        <v>457</v>
      </c>
      <c r="B47" s="90" t="s">
        <v>317</v>
      </c>
      <c r="C47" s="105">
        <v>586567</v>
      </c>
      <c r="D47" s="90" t="s">
        <v>318</v>
      </c>
      <c r="E47" s="104" t="s">
        <v>465</v>
      </c>
      <c r="F47" s="108"/>
      <c r="G47" s="162"/>
    </row>
    <row r="48" spans="1:7" ht="74.25" thickBot="1">
      <c r="A48" s="89" t="s">
        <v>458</v>
      </c>
      <c r="B48" s="90" t="s">
        <v>319</v>
      </c>
      <c r="C48" s="90" t="s">
        <v>320</v>
      </c>
      <c r="D48" s="90" t="s">
        <v>321</v>
      </c>
      <c r="E48" s="104" t="s">
        <v>997</v>
      </c>
      <c r="F48" s="108"/>
      <c r="G48" s="162"/>
    </row>
    <row r="49" spans="1:7" ht="132" thickBot="1">
      <c r="A49" s="92" t="s">
        <v>459</v>
      </c>
      <c r="B49" s="90" t="s">
        <v>322</v>
      </c>
      <c r="C49" s="90" t="s">
        <v>323</v>
      </c>
      <c r="D49" s="90" t="s">
        <v>324</v>
      </c>
      <c r="E49" s="104" t="s">
        <v>970</v>
      </c>
      <c r="F49" s="108"/>
      <c r="G49" s="163" t="s">
        <v>189</v>
      </c>
    </row>
    <row r="50" spans="1:7" ht="188.25" thickBot="1">
      <c r="A50" s="89" t="s">
        <v>460</v>
      </c>
      <c r="B50" s="90" t="s">
        <v>325</v>
      </c>
      <c r="C50" s="90" t="s">
        <v>326</v>
      </c>
      <c r="D50" s="90" t="s">
        <v>327</v>
      </c>
      <c r="E50" s="104" t="s">
        <v>997</v>
      </c>
      <c r="F50" s="108"/>
      <c r="G50" s="163" t="s">
        <v>9</v>
      </c>
    </row>
    <row r="51" spans="1:7" ht="53.25" thickBot="1">
      <c r="A51" s="92" t="s">
        <v>461</v>
      </c>
      <c r="B51" s="90" t="s">
        <v>328</v>
      </c>
      <c r="C51" s="90" t="s">
        <v>329</v>
      </c>
      <c r="D51" s="90" t="s">
        <v>324</v>
      </c>
      <c r="E51" s="104" t="s">
        <v>997</v>
      </c>
      <c r="F51" s="108"/>
      <c r="G51" s="162"/>
    </row>
    <row r="52" spans="1:7" ht="113.25" thickBot="1">
      <c r="A52" s="92" t="s">
        <v>462</v>
      </c>
      <c r="B52" s="93" t="s">
        <v>330</v>
      </c>
      <c r="C52" s="93" t="s">
        <v>331</v>
      </c>
      <c r="D52" s="93" t="s">
        <v>324</v>
      </c>
      <c r="E52" s="103" t="s">
        <v>997</v>
      </c>
      <c r="F52" s="110"/>
      <c r="G52" s="163" t="s">
        <v>190</v>
      </c>
    </row>
  </sheetData>
  <mergeCells count="8">
    <mergeCell ref="A27:G27"/>
    <mergeCell ref="A16:G16"/>
    <mergeCell ref="A2:G2"/>
    <mergeCell ref="A45:G45"/>
    <mergeCell ref="A40:G40"/>
    <mergeCell ref="A34:G34"/>
    <mergeCell ref="A36:G36"/>
    <mergeCell ref="A30:G30"/>
  </mergeCells>
  <phoneticPr fontId="10" type="noConversion"/>
  <pageMargins left="0.70866141732283472" right="0.70866141732283472" top="0.74803149606299213" bottom="0.74803149606299213" header="0.31496062992125984" footer="0.31496062992125984"/>
  <pageSetup paperSize="8" scale="49" fitToHeight="9"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F21"/>
  <sheetViews>
    <sheetView zoomScale="80" zoomScaleNormal="80" workbookViewId="0">
      <selection activeCell="E7" sqref="E7"/>
    </sheetView>
  </sheetViews>
  <sheetFormatPr defaultRowHeight="15"/>
  <cols>
    <col min="1" max="1" width="26.5703125" customWidth="1"/>
    <col min="2" max="2" width="41.7109375" customWidth="1"/>
    <col min="3" max="3" width="27" customWidth="1"/>
    <col min="4" max="4" width="31.85546875" customWidth="1"/>
    <col min="5" max="5" width="19.5703125" customWidth="1"/>
    <col min="6" max="6" width="66" customWidth="1"/>
  </cols>
  <sheetData>
    <row r="1" spans="1:6" ht="33.75" thickBot="1">
      <c r="A1" s="124" t="s">
        <v>347</v>
      </c>
      <c r="B1" s="125" t="s">
        <v>348</v>
      </c>
      <c r="C1" s="125" t="s">
        <v>349</v>
      </c>
      <c r="D1" s="125" t="s">
        <v>350</v>
      </c>
      <c r="E1" s="125" t="s">
        <v>351</v>
      </c>
      <c r="F1" s="117" t="s">
        <v>332</v>
      </c>
    </row>
    <row r="2" spans="1:6" ht="16.5" customHeight="1" thickBot="1">
      <c r="A2" s="288" t="s">
        <v>406</v>
      </c>
      <c r="B2" s="289"/>
      <c r="C2" s="289"/>
      <c r="D2" s="289"/>
      <c r="E2" s="289"/>
      <c r="F2" s="290"/>
    </row>
    <row r="3" spans="1:6" ht="68.25" thickBot="1">
      <c r="A3" s="89" t="s">
        <v>394</v>
      </c>
      <c r="B3" s="102" t="s">
        <v>352</v>
      </c>
      <c r="C3" s="102" t="s">
        <v>353</v>
      </c>
      <c r="D3" s="102" t="s">
        <v>354</v>
      </c>
      <c r="E3" s="102" t="s">
        <v>355</v>
      </c>
      <c r="F3" s="127"/>
    </row>
    <row r="4" spans="1:6" ht="15.75" customHeight="1" thickBot="1">
      <c r="A4" s="291" t="s">
        <v>356</v>
      </c>
      <c r="B4" s="292"/>
      <c r="C4" s="292"/>
      <c r="D4" s="292"/>
      <c r="E4" s="292"/>
      <c r="F4" s="293"/>
    </row>
    <row r="5" spans="1:6" ht="144.75" customHeight="1" thickBot="1">
      <c r="A5" s="89" t="s">
        <v>395</v>
      </c>
      <c r="B5" s="102" t="s">
        <v>357</v>
      </c>
      <c r="C5" s="91" t="s">
        <v>396</v>
      </c>
      <c r="D5" s="102" t="s">
        <v>358</v>
      </c>
      <c r="E5" s="102" t="s">
        <v>359</v>
      </c>
      <c r="F5" s="127"/>
    </row>
    <row r="6" spans="1:6" ht="135.75" thickBot="1">
      <c r="A6" s="92" t="s">
        <v>397</v>
      </c>
      <c r="B6" s="93" t="s">
        <v>360</v>
      </c>
      <c r="C6" s="93" t="s">
        <v>398</v>
      </c>
      <c r="D6" s="93" t="s">
        <v>361</v>
      </c>
      <c r="E6" s="93" t="s">
        <v>362</v>
      </c>
      <c r="F6" s="151" t="s">
        <v>220</v>
      </c>
    </row>
    <row r="7" spans="1:6" ht="124.5" thickBot="1">
      <c r="A7" s="89" t="s">
        <v>399</v>
      </c>
      <c r="B7" s="90" t="s">
        <v>407</v>
      </c>
      <c r="C7" s="91" t="s">
        <v>400</v>
      </c>
      <c r="D7" s="90" t="s">
        <v>363</v>
      </c>
      <c r="E7" s="94" t="s">
        <v>408</v>
      </c>
      <c r="F7" s="127"/>
    </row>
    <row r="8" spans="1:6" ht="15.75" customHeight="1" thickBot="1">
      <c r="A8" s="285" t="s">
        <v>364</v>
      </c>
      <c r="B8" s="286"/>
      <c r="C8" s="286"/>
      <c r="D8" s="286"/>
      <c r="E8" s="286"/>
      <c r="F8" s="287"/>
    </row>
    <row r="9" spans="1:6" ht="105.75" thickBot="1">
      <c r="A9" s="89" t="s">
        <v>401</v>
      </c>
      <c r="B9" s="102" t="s">
        <v>365</v>
      </c>
      <c r="C9" s="102" t="s">
        <v>366</v>
      </c>
      <c r="D9" s="102" t="s">
        <v>358</v>
      </c>
      <c r="E9" s="102" t="s">
        <v>367</v>
      </c>
      <c r="F9" s="156" t="s">
        <v>267</v>
      </c>
    </row>
    <row r="10" spans="1:6" ht="15.75" thickBot="1">
      <c r="A10" s="288" t="s">
        <v>368</v>
      </c>
      <c r="B10" s="289"/>
      <c r="C10" s="289"/>
      <c r="D10" s="289"/>
      <c r="E10" s="289"/>
      <c r="F10" s="290"/>
    </row>
    <row r="11" spans="1:6" ht="169.5" thickBot="1">
      <c r="A11" s="95" t="s">
        <v>369</v>
      </c>
      <c r="B11" s="96" t="s">
        <v>370</v>
      </c>
      <c r="C11" s="96" t="s">
        <v>371</v>
      </c>
      <c r="D11" s="96" t="s">
        <v>372</v>
      </c>
      <c r="E11" s="96" t="s">
        <v>373</v>
      </c>
      <c r="F11" s="152" t="s">
        <v>221</v>
      </c>
    </row>
    <row r="12" spans="1:6" ht="135.75" thickBot="1">
      <c r="A12" s="97" t="s">
        <v>374</v>
      </c>
      <c r="B12" s="91" t="s">
        <v>402</v>
      </c>
      <c r="C12" s="90" t="s">
        <v>375</v>
      </c>
      <c r="D12" s="90" t="s">
        <v>376</v>
      </c>
      <c r="E12" s="90" t="s">
        <v>377</v>
      </c>
      <c r="F12" s="127"/>
    </row>
    <row r="13" spans="1:6" ht="15.75" thickBot="1">
      <c r="A13" s="285" t="s">
        <v>378</v>
      </c>
      <c r="B13" s="286"/>
      <c r="C13" s="286"/>
      <c r="D13" s="286"/>
      <c r="E13" s="286"/>
      <c r="F13" s="287"/>
    </row>
    <row r="14" spans="1:6" ht="84.75" thickBot="1">
      <c r="A14" s="89" t="s">
        <v>403</v>
      </c>
      <c r="B14" s="102" t="s">
        <v>379</v>
      </c>
      <c r="C14" s="102" t="s">
        <v>380</v>
      </c>
      <c r="D14" s="102" t="s">
        <v>381</v>
      </c>
      <c r="E14" s="102" t="s">
        <v>382</v>
      </c>
      <c r="F14" s="127"/>
    </row>
    <row r="15" spans="1:6" ht="15.75" customHeight="1" thickBot="1">
      <c r="A15" s="285" t="s">
        <v>383</v>
      </c>
      <c r="B15" s="286"/>
      <c r="C15" s="286"/>
      <c r="D15" s="286"/>
      <c r="E15" s="286"/>
      <c r="F15" s="287"/>
    </row>
    <row r="16" spans="1:6" ht="74.25" thickBot="1">
      <c r="A16" s="89" t="s">
        <v>404</v>
      </c>
      <c r="B16" s="102" t="s">
        <v>384</v>
      </c>
      <c r="C16" s="102" t="s">
        <v>385</v>
      </c>
      <c r="D16" s="102" t="s">
        <v>381</v>
      </c>
      <c r="E16" s="102" t="s">
        <v>386</v>
      </c>
      <c r="F16" s="127"/>
    </row>
    <row r="17" spans="1:6" ht="42.75" thickBot="1">
      <c r="A17" s="97" t="s">
        <v>405</v>
      </c>
      <c r="B17" s="90" t="s">
        <v>387</v>
      </c>
      <c r="C17" s="90" t="s">
        <v>388</v>
      </c>
      <c r="D17" s="90" t="s">
        <v>324</v>
      </c>
      <c r="E17" s="90" t="s">
        <v>997</v>
      </c>
      <c r="F17" s="127"/>
    </row>
    <row r="18" spans="1:6" ht="15.75" thickBot="1">
      <c r="A18" s="285" t="s">
        <v>389</v>
      </c>
      <c r="B18" s="286"/>
      <c r="C18" s="286"/>
      <c r="D18" s="286"/>
      <c r="E18" s="286"/>
      <c r="F18" s="287"/>
    </row>
    <row r="19" spans="1:6" ht="23.25" thickBot="1">
      <c r="A19" s="294" t="s">
        <v>390</v>
      </c>
      <c r="B19" s="295"/>
      <c r="C19" s="296"/>
      <c r="D19" s="96" t="s">
        <v>358</v>
      </c>
      <c r="E19" s="96"/>
      <c r="F19" s="127"/>
    </row>
    <row r="20" spans="1:6" ht="23.25" thickBot="1">
      <c r="A20" s="297" t="s">
        <v>391</v>
      </c>
      <c r="B20" s="298"/>
      <c r="C20" s="299"/>
      <c r="D20" s="96" t="s">
        <v>358</v>
      </c>
      <c r="E20" s="96"/>
      <c r="F20" s="127"/>
    </row>
    <row r="21" spans="1:6" ht="15.75" thickBot="1">
      <c r="A21" s="285" t="s">
        <v>392</v>
      </c>
      <c r="B21" s="286"/>
      <c r="C21" s="287"/>
      <c r="D21" s="98" t="s">
        <v>393</v>
      </c>
      <c r="E21" s="98"/>
      <c r="F21" s="126"/>
    </row>
  </sheetData>
  <mergeCells count="10">
    <mergeCell ref="A20:C20"/>
    <mergeCell ref="A21:C21"/>
    <mergeCell ref="A15:F15"/>
    <mergeCell ref="A18:F18"/>
    <mergeCell ref="A13:F13"/>
    <mergeCell ref="A2:F2"/>
    <mergeCell ref="A4:F4"/>
    <mergeCell ref="A8:F8"/>
    <mergeCell ref="A10:F10"/>
    <mergeCell ref="A19:C19"/>
  </mergeCells>
  <phoneticPr fontId="10" type="noConversion"/>
  <pageMargins left="0.70866141732283472" right="0.70866141732283472" top="0.74803149606299213" bottom="0.74803149606299213" header="0.31496062992125984" footer="0.31496062992125984"/>
  <pageSetup paperSize="8" scale="90" fitToHeight="5" orientation="landscape" r:id="rId1"/>
</worksheet>
</file>

<file path=xl/worksheets/sheet14.xml><?xml version="1.0" encoding="utf-8"?>
<worksheet xmlns="http://schemas.openxmlformats.org/spreadsheetml/2006/main" xmlns:r="http://schemas.openxmlformats.org/officeDocument/2006/relationships">
  <dimension ref="A2:D15"/>
  <sheetViews>
    <sheetView zoomScaleNormal="100" workbookViewId="0">
      <selection activeCell="B4" sqref="B4"/>
    </sheetView>
  </sheetViews>
  <sheetFormatPr defaultRowHeight="15"/>
  <cols>
    <col min="1" max="1" width="43.28515625" customWidth="1"/>
    <col min="2" max="2" width="24" customWidth="1"/>
    <col min="3" max="3" width="26.28515625" customWidth="1"/>
    <col min="4" max="4" width="22" customWidth="1"/>
  </cols>
  <sheetData>
    <row r="2" spans="1:4">
      <c r="A2" s="302" t="s">
        <v>10</v>
      </c>
      <c r="B2" s="302"/>
      <c r="C2" s="302"/>
      <c r="D2" s="302"/>
    </row>
    <row r="3" spans="1:4" ht="45">
      <c r="A3" s="272" t="s">
        <v>491</v>
      </c>
      <c r="B3" s="272" t="s">
        <v>98</v>
      </c>
      <c r="C3" s="273" t="s">
        <v>96</v>
      </c>
      <c r="D3" s="273" t="s">
        <v>94</v>
      </c>
    </row>
    <row r="4" spans="1:4" ht="139.5" customHeight="1">
      <c r="A4" s="271" t="s">
        <v>86</v>
      </c>
      <c r="B4" s="270" t="s">
        <v>97</v>
      </c>
      <c r="C4" s="270" t="s">
        <v>95</v>
      </c>
      <c r="D4" s="270" t="s">
        <v>99</v>
      </c>
    </row>
    <row r="5" spans="1:4" ht="30">
      <c r="A5" s="271" t="s">
        <v>90</v>
      </c>
      <c r="B5" s="269" t="s">
        <v>512</v>
      </c>
      <c r="C5" s="269" t="s">
        <v>504</v>
      </c>
      <c r="D5" s="269"/>
    </row>
    <row r="6" spans="1:4" ht="67.5" customHeight="1">
      <c r="A6" s="271" t="s">
        <v>87</v>
      </c>
      <c r="B6" s="270" t="s">
        <v>100</v>
      </c>
      <c r="C6" s="270" t="s">
        <v>107</v>
      </c>
      <c r="D6" s="269"/>
    </row>
    <row r="7" spans="1:4">
      <c r="A7" s="271" t="s">
        <v>88</v>
      </c>
      <c r="B7" s="269" t="s">
        <v>504</v>
      </c>
      <c r="C7" s="269"/>
      <c r="D7" s="269"/>
    </row>
    <row r="8" spans="1:4" ht="50.25" customHeight="1">
      <c r="A8" s="271" t="s">
        <v>89</v>
      </c>
      <c r="B8" s="270" t="s">
        <v>101</v>
      </c>
      <c r="C8" s="269" t="s">
        <v>512</v>
      </c>
      <c r="D8" s="269"/>
    </row>
    <row r="9" spans="1:4" ht="45">
      <c r="A9" s="271" t="s">
        <v>91</v>
      </c>
      <c r="B9" s="269"/>
      <c r="C9" s="270" t="s">
        <v>102</v>
      </c>
      <c r="D9" s="269"/>
    </row>
    <row r="10" spans="1:4" ht="30">
      <c r="A10" s="271" t="s">
        <v>92</v>
      </c>
      <c r="B10" s="270" t="s">
        <v>511</v>
      </c>
      <c r="C10" s="270" t="s">
        <v>103</v>
      </c>
      <c r="D10" s="269"/>
    </row>
    <row r="11" spans="1:4" ht="38.25" customHeight="1">
      <c r="A11" s="271" t="s">
        <v>108</v>
      </c>
      <c r="B11" s="269" t="s">
        <v>509</v>
      </c>
      <c r="C11" s="270" t="s">
        <v>104</v>
      </c>
      <c r="D11" s="269" t="s">
        <v>502</v>
      </c>
    </row>
    <row r="12" spans="1:4" ht="120">
      <c r="A12" s="271" t="s">
        <v>93</v>
      </c>
      <c r="B12" s="270" t="s">
        <v>105</v>
      </c>
      <c r="C12" s="269" t="s">
        <v>512</v>
      </c>
      <c r="D12" s="269" t="s">
        <v>512</v>
      </c>
    </row>
    <row r="14" spans="1:4" ht="30" customHeight="1">
      <c r="A14" s="300" t="s">
        <v>109</v>
      </c>
      <c r="B14" s="300"/>
      <c r="C14" s="300"/>
      <c r="D14" s="300"/>
    </row>
    <row r="15" spans="1:4" ht="46.5" customHeight="1">
      <c r="A15" s="301" t="s">
        <v>106</v>
      </c>
      <c r="B15" s="301"/>
      <c r="C15" s="301"/>
      <c r="D15" s="301"/>
    </row>
  </sheetData>
  <mergeCells count="3">
    <mergeCell ref="A14:D14"/>
    <mergeCell ref="A15:D15"/>
    <mergeCell ref="A2:D2"/>
  </mergeCells>
  <phoneticPr fontId="10" type="noConversion"/>
  <pageMargins left="0.7" right="0.7" top="0.75" bottom="0.75" header="0.3" footer="0.3"/>
  <pageSetup paperSize="9" scale="75" orientation="portrait" r:id="rId1"/>
</worksheet>
</file>

<file path=xl/worksheets/sheet15.xml><?xml version="1.0" encoding="utf-8"?>
<worksheet xmlns="http://schemas.openxmlformats.org/spreadsheetml/2006/main" xmlns:r="http://schemas.openxmlformats.org/officeDocument/2006/relationships">
  <dimension ref="B3:L28"/>
  <sheetViews>
    <sheetView zoomScale="70" zoomScaleNormal="70" workbookViewId="0">
      <selection activeCell="B3" sqref="B3"/>
    </sheetView>
  </sheetViews>
  <sheetFormatPr defaultRowHeight="15"/>
  <cols>
    <col min="2" max="2" width="18.28515625" customWidth="1"/>
    <col min="3" max="3" width="28.85546875" customWidth="1"/>
    <col min="4" max="4" width="14.5703125" customWidth="1"/>
    <col min="5" max="5" width="11.28515625" hidden="1" customWidth="1"/>
    <col min="6" max="6" width="6.7109375" hidden="1" customWidth="1"/>
    <col min="7" max="7" width="9.7109375" hidden="1" customWidth="1"/>
    <col min="8" max="8" width="13.28515625" customWidth="1"/>
    <col min="9" max="9" width="11.140625" hidden="1" customWidth="1"/>
    <col min="10" max="10" width="14" customWidth="1"/>
    <col min="11" max="11" width="14.42578125" customWidth="1"/>
    <col min="12" max="12" width="10.5703125" bestFit="1" customWidth="1"/>
  </cols>
  <sheetData>
    <row r="3" spans="2:12" ht="56.25">
      <c r="B3" s="13"/>
      <c r="C3" s="13" t="s">
        <v>488</v>
      </c>
      <c r="D3" s="13" t="str">
        <f ca="1">'00'!C2</f>
        <v>Funkciju grupa</v>
      </c>
      <c r="E3" s="13" t="str">
        <f ca="1">'00'!E2</f>
        <v>Budžeta programmas nosaukums</v>
      </c>
      <c r="F3" s="13" t="str">
        <f ca="1">'00'!F2</f>
        <v>funkcijas Npk</v>
      </c>
      <c r="G3" s="13" t="str">
        <f ca="1">'00'!G2</f>
        <v xml:space="preserve">Funkcijas nosaukums </v>
      </c>
      <c r="H3" s="14" t="str">
        <f ca="1">'[1]00'!H2</f>
        <v>Bāzes finansējums 2011.gadam</v>
      </c>
      <c r="I3" s="14" t="str">
        <f ca="1">'[1]00'!I2</f>
        <v>aprēķinātā vidējā koeficienta vērtība</v>
      </c>
      <c r="J3" s="14" t="str">
        <f ca="1">'00'!J2</f>
        <v>Priekšlikums 2011.gada budžeta apropriācijai</v>
      </c>
      <c r="K3" s="14" t="str">
        <f ca="1">'00'!K2</f>
        <v>Priekšlikums fiskālās konsolidācijas apjomam (Ls)</v>
      </c>
      <c r="L3" s="15" t="s">
        <v>477</v>
      </c>
    </row>
    <row r="4" spans="2:12" ht="33.75">
      <c r="B4" s="2" t="str">
        <f>'[1]00'!B176</f>
        <v>0.0 -grupa</v>
      </c>
      <c r="C4" s="2" t="s">
        <v>852</v>
      </c>
      <c r="D4" s="2"/>
      <c r="E4" s="2"/>
      <c r="F4" s="2"/>
      <c r="G4" s="2"/>
      <c r="H4" s="75">
        <f ca="1">'00'!H187</f>
        <v>44432063</v>
      </c>
      <c r="I4" s="75" t="e">
        <f ca="1">'[1]00'!I176</f>
        <v>#REF!</v>
      </c>
      <c r="J4" s="75">
        <f ca="1">'00'!J187</f>
        <v>40780203.730166666</v>
      </c>
      <c r="K4" s="75">
        <f ca="1">'00'!K187</f>
        <v>-3651859.2698333338</v>
      </c>
      <c r="L4" s="78">
        <f ca="1">'00'!L187</f>
        <v>8.2189730191761123E-2</v>
      </c>
    </row>
    <row r="5" spans="2:12" ht="30" customHeight="1">
      <c r="B5" s="1" t="str">
        <f>'[1]03'!B72</f>
        <v>0.3 - grupa</v>
      </c>
      <c r="C5" s="1" t="s">
        <v>688</v>
      </c>
      <c r="D5" s="1"/>
      <c r="E5" s="1"/>
      <c r="F5" s="1"/>
      <c r="G5" s="1"/>
      <c r="H5" s="75">
        <f ca="1">'03'!H83</f>
        <v>284377682</v>
      </c>
      <c r="I5" s="75" t="e">
        <f ca="1">'[1]03'!I72</f>
        <v>#REF!</v>
      </c>
      <c r="J5" s="75">
        <f ca="1">'03'!J83</f>
        <v>267111159.11975002</v>
      </c>
      <c r="K5" s="75">
        <f ca="1">'03'!K83</f>
        <v>-17266522.880249977</v>
      </c>
      <c r="L5" s="78">
        <f ca="1">'03'!L83</f>
        <v>6.0716870461902106E-2</v>
      </c>
    </row>
    <row r="6" spans="2:12" ht="38.25" customHeight="1">
      <c r="B6" s="1" t="str">
        <f>'[1]04'!B56</f>
        <v>0.4 - grupa</v>
      </c>
      <c r="C6" s="1" t="s">
        <v>816</v>
      </c>
      <c r="D6" s="1"/>
      <c r="E6" s="1"/>
      <c r="F6" s="1"/>
      <c r="G6" s="1"/>
      <c r="H6" s="75">
        <f ca="1">'04'!H69</f>
        <v>175192226</v>
      </c>
      <c r="I6" s="75" t="e">
        <f ca="1">'[1]04'!I56</f>
        <v>#REF!</v>
      </c>
      <c r="J6" s="75">
        <f ca="1">'04'!J69</f>
        <v>159155911.22695833</v>
      </c>
      <c r="K6" s="75">
        <f ca="1">'04'!K69</f>
        <v>-16036314.773041666</v>
      </c>
      <c r="L6" s="78">
        <f ca="1">'04'!L69</f>
        <v>9.1535538643373715E-2</v>
      </c>
    </row>
    <row r="7" spans="2:12" ht="27" customHeight="1">
      <c r="B7" s="1" t="str">
        <f>'[1]07'!B27</f>
        <v>0.7 - grupa</v>
      </c>
      <c r="C7" s="1" t="s">
        <v>482</v>
      </c>
      <c r="D7" s="1"/>
      <c r="E7" s="1"/>
      <c r="F7" s="1"/>
      <c r="G7" s="1"/>
      <c r="H7" s="2">
        <f ca="1">'07'!H26</f>
        <v>399765893</v>
      </c>
      <c r="I7" s="2" t="e">
        <f ca="1">'[1]07'!I27</f>
        <v>#REF!</v>
      </c>
      <c r="J7" s="2">
        <f ca="1">'07'!J26</f>
        <v>388808754.64125001</v>
      </c>
      <c r="K7" s="2">
        <f ca="1">'07'!K26</f>
        <v>-10957138.358749986</v>
      </c>
      <c r="L7" s="53">
        <f ca="1">'07'!L26</f>
        <v>2.740888742789771E-2</v>
      </c>
    </row>
    <row r="8" spans="2:12" ht="21.75" customHeight="1">
      <c r="B8" s="1" t="str">
        <f>'[1]08'!B61</f>
        <v>0.8 - grupa</v>
      </c>
      <c r="C8" s="1" t="s">
        <v>483</v>
      </c>
      <c r="D8" s="1"/>
      <c r="E8" s="1"/>
      <c r="F8" s="1"/>
      <c r="G8" s="1"/>
      <c r="H8" s="75">
        <f ca="1">'08'!H61</f>
        <v>79427203</v>
      </c>
      <c r="I8" s="75" t="e">
        <f ca="1">'[1]08'!I61</f>
        <v>#REF!</v>
      </c>
      <c r="J8" s="75">
        <f ca="1">'08'!J61</f>
        <v>73748945.01516667</v>
      </c>
      <c r="K8" s="75">
        <f ca="1">'08'!K61</f>
        <v>-5678257.9848333299</v>
      </c>
      <c r="L8" s="78">
        <f ca="1">'08'!L61</f>
        <v>7.1490091182404236E-2</v>
      </c>
    </row>
    <row r="9" spans="2:12" ht="24" customHeight="1">
      <c r="B9" s="1" t="str">
        <f>'[1]09'!B55</f>
        <v>0.9 - grupa</v>
      </c>
      <c r="C9" s="1" t="s">
        <v>689</v>
      </c>
      <c r="D9" s="1"/>
      <c r="E9" s="1"/>
      <c r="F9" s="1"/>
      <c r="G9" s="1"/>
      <c r="H9" s="2">
        <f ca="1">'09'!H70</f>
        <v>372142704</v>
      </c>
      <c r="I9" s="2" t="e">
        <f ca="1">'[1]09'!I55</f>
        <v>#REF!</v>
      </c>
      <c r="J9" s="2">
        <f ca="1">'09'!J70</f>
        <v>363391281.78803569</v>
      </c>
      <c r="K9" s="2">
        <f ca="1">'09'!K70</f>
        <v>-8751422.2119643092</v>
      </c>
      <c r="L9" s="53">
        <f ca="1">'09'!L70</f>
        <v>2.351630736784327E-2</v>
      </c>
    </row>
    <row r="10" spans="2:12" ht="24" customHeight="1">
      <c r="B10" s="1" t="str">
        <f>'[1]10'!B40</f>
        <v>10_grupa</v>
      </c>
      <c r="C10" s="1" t="str">
        <f ca="1">'10'!C39</f>
        <v>Sociālā aizsardzība</v>
      </c>
      <c r="D10" s="1"/>
      <c r="E10" s="1"/>
      <c r="F10" s="1"/>
      <c r="G10" s="1"/>
      <c r="H10" s="2">
        <f ca="1">'10'!H39</f>
        <v>1603152173</v>
      </c>
      <c r="I10" s="2" t="e">
        <f ca="1">'[1]10'!I40</f>
        <v>#REF!</v>
      </c>
      <c r="J10" s="2">
        <f ca="1">'10'!J39</f>
        <v>1595397371.7874999</v>
      </c>
      <c r="K10" s="2">
        <f ca="1">'10'!K39</f>
        <v>-7754801.2125000954</v>
      </c>
      <c r="L10" s="53">
        <f ca="1">'10'!L39</f>
        <v>4.8372209095961516E-3</v>
      </c>
    </row>
    <row r="11" spans="2:12" ht="30" customHeight="1">
      <c r="B11" s="1" t="str">
        <f>'[1]11'!B7</f>
        <v>11_grupa</v>
      </c>
      <c r="C11" s="1" t="s">
        <v>796</v>
      </c>
      <c r="D11" s="1"/>
      <c r="E11" s="1"/>
      <c r="F11" s="1"/>
      <c r="G11" s="1"/>
      <c r="H11" s="75">
        <f ca="1">'11'!H24</f>
        <v>410282735</v>
      </c>
      <c r="I11" s="75" t="e">
        <f ca="1">'[1]11'!I7</f>
        <v>#REF!</v>
      </c>
      <c r="J11" s="75" t="e">
        <f ca="1">'11'!J24</f>
        <v>#REF!</v>
      </c>
      <c r="K11" s="75" t="e">
        <f ca="1">'11'!K24</f>
        <v>#REF!</v>
      </c>
      <c r="L11" s="78">
        <f ca="1">'11'!L40</f>
        <v>0</v>
      </c>
    </row>
    <row r="12" spans="2:12" ht="27" customHeight="1">
      <c r="B12" s="1" t="str">
        <f>'[1]15'!B187</f>
        <v>15_grupa</v>
      </c>
      <c r="C12" s="1" t="str">
        <f>'[1]15'!C187</f>
        <v>Valsts pārvaldes iestādes</v>
      </c>
      <c r="D12" s="1"/>
      <c r="E12" s="1"/>
      <c r="F12" s="1"/>
      <c r="G12" s="1"/>
      <c r="H12" s="75">
        <f ca="1">'15'!H211</f>
        <v>178030317</v>
      </c>
      <c r="I12" s="75" t="e">
        <f ca="1">'[1]15'!I187</f>
        <v>#REF!</v>
      </c>
      <c r="J12" s="75">
        <f ca="1">'15'!J211</f>
        <v>169523113.04408333</v>
      </c>
      <c r="K12" s="75">
        <f ca="1">'15'!K211</f>
        <v>-8507203.9559166729</v>
      </c>
      <c r="L12" s="78">
        <f ca="1">'15'!L211</f>
        <v>4.7785141875114845E-2</v>
      </c>
    </row>
    <row r="13" spans="2:12" ht="28.5" customHeight="1">
      <c r="B13" s="1" t="str">
        <f>[1]A!B238</f>
        <v>A_grupa</v>
      </c>
      <c r="C13" s="1" t="str">
        <f>[1]A!C238</f>
        <v>Ar ārvalstu finanšu palīdzību saistīti izdevumi</v>
      </c>
      <c r="D13" s="1"/>
      <c r="E13" s="1"/>
      <c r="F13" s="1"/>
      <c r="G13" s="1"/>
      <c r="H13" s="75">
        <f ca="1">A!H283</f>
        <v>994928661</v>
      </c>
      <c r="I13" s="75" t="e">
        <f ca="1">[1]A!I238</f>
        <v>#REF!</v>
      </c>
      <c r="J13" s="75">
        <f ca="1">A!J283</f>
        <v>994928661</v>
      </c>
      <c r="K13" s="75">
        <f ca="1">A!K283</f>
        <v>0</v>
      </c>
      <c r="L13" s="78">
        <f ca="1">A!L283</f>
        <v>0</v>
      </c>
    </row>
    <row r="14" spans="2:12">
      <c r="B14" s="1" t="str">
        <f>[1]N!B38</f>
        <v>N_grupa</v>
      </c>
      <c r="C14" s="16" t="str">
        <f>[1]N!C38</f>
        <v>Neatkarīgās iestādes</v>
      </c>
      <c r="D14" s="16"/>
      <c r="E14" s="16"/>
      <c r="F14" s="16"/>
      <c r="G14" s="16"/>
      <c r="H14" s="17">
        <f ca="1">N!H38</f>
        <v>85443510</v>
      </c>
      <c r="I14" s="17" t="e">
        <f ca="1">[1]N!I38</f>
        <v>#REF!</v>
      </c>
      <c r="J14" s="17">
        <f ca="1">N!H38</f>
        <v>85443510</v>
      </c>
      <c r="K14" s="17">
        <f ca="1">N!K38</f>
        <v>0</v>
      </c>
      <c r="L14" s="53">
        <f ca="1">N!L38</f>
        <v>0</v>
      </c>
    </row>
    <row r="15" spans="2:12">
      <c r="B15" s="1"/>
      <c r="C15" s="1"/>
      <c r="D15" s="1"/>
      <c r="E15" s="1"/>
      <c r="F15" s="1"/>
      <c r="G15" s="1"/>
      <c r="H15" s="2"/>
      <c r="I15" s="2"/>
      <c r="J15" s="2"/>
      <c r="K15" s="2"/>
      <c r="L15" s="12"/>
    </row>
    <row r="16" spans="2:12">
      <c r="B16" s="18" t="s">
        <v>489</v>
      </c>
      <c r="C16" s="18"/>
      <c r="D16" s="18"/>
      <c r="E16" s="18"/>
      <c r="F16" s="18"/>
      <c r="G16" s="18"/>
      <c r="H16" s="19">
        <f>SUM(H4:H15)</f>
        <v>4627175167</v>
      </c>
      <c r="I16" s="19"/>
      <c r="J16" s="19" t="e">
        <f>SUM(J4:J15)</f>
        <v>#REF!</v>
      </c>
      <c r="K16" s="19" t="e">
        <f>SUM(K4:K15)</f>
        <v>#REF!</v>
      </c>
      <c r="L16" s="20"/>
    </row>
    <row r="18" spans="3:4">
      <c r="C18" t="s">
        <v>484</v>
      </c>
      <c r="D18" s="60">
        <f>H10</f>
        <v>1603152173</v>
      </c>
    </row>
    <row r="19" spans="3:4">
      <c r="C19" t="s">
        <v>485</v>
      </c>
      <c r="D19" s="60">
        <f>H13</f>
        <v>994928661</v>
      </c>
    </row>
    <row r="20" spans="3:4">
      <c r="C20" t="s">
        <v>796</v>
      </c>
      <c r="D20" s="60">
        <f>H11</f>
        <v>410282735</v>
      </c>
    </row>
    <row r="21" spans="3:4">
      <c r="C21" t="s">
        <v>482</v>
      </c>
      <c r="D21" s="60">
        <f>H7</f>
        <v>399765893</v>
      </c>
    </row>
    <row r="22" spans="3:4">
      <c r="C22" t="s">
        <v>689</v>
      </c>
      <c r="D22" s="60">
        <f>H9</f>
        <v>372142704</v>
      </c>
    </row>
    <row r="23" spans="3:4">
      <c r="C23" t="s">
        <v>688</v>
      </c>
      <c r="D23" s="60">
        <f>H5</f>
        <v>284377682</v>
      </c>
    </row>
    <row r="24" spans="3:4">
      <c r="C24" t="s">
        <v>816</v>
      </c>
      <c r="D24" s="60">
        <f>H6</f>
        <v>175192226</v>
      </c>
    </row>
    <row r="25" spans="3:4">
      <c r="C25" t="s">
        <v>851</v>
      </c>
      <c r="D25" s="60">
        <f>H12</f>
        <v>178030317</v>
      </c>
    </row>
    <row r="26" spans="3:4">
      <c r="C26" t="s">
        <v>849</v>
      </c>
      <c r="D26" s="60">
        <f>H14</f>
        <v>85443510</v>
      </c>
    </row>
    <row r="27" spans="3:4">
      <c r="C27" t="s">
        <v>483</v>
      </c>
      <c r="D27" s="60">
        <f>H8</f>
        <v>79427203</v>
      </c>
    </row>
    <row r="28" spans="3:4">
      <c r="C28" t="s">
        <v>853</v>
      </c>
      <c r="D28" s="60">
        <f>H4</f>
        <v>44432063</v>
      </c>
    </row>
  </sheetData>
  <phoneticPr fontId="10"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pageSetUpPr fitToPage="1"/>
  </sheetPr>
  <dimension ref="B1:M94"/>
  <sheetViews>
    <sheetView topLeftCell="A64" zoomScale="70" zoomScaleNormal="70" workbookViewId="0">
      <selection activeCell="C65" sqref="C65:F76"/>
    </sheetView>
  </sheetViews>
  <sheetFormatPr defaultRowHeight="12.75"/>
  <cols>
    <col min="1" max="1" width="2.5703125" style="21" customWidth="1"/>
    <col min="2" max="2" width="22.5703125" style="21" customWidth="1"/>
    <col min="3" max="3" width="23.28515625" style="21" customWidth="1"/>
    <col min="4" max="4" width="9.42578125" style="21" customWidth="1"/>
    <col min="5" max="5" width="17.42578125" style="21" customWidth="1"/>
    <col min="6" max="6" width="13.140625" style="70" customWidth="1"/>
    <col min="7" max="8" width="9.140625" style="21"/>
    <col min="9" max="9" width="22.5703125" style="21" customWidth="1"/>
    <col min="10" max="14" width="9.140625" style="21"/>
    <col min="15" max="15" width="14.5703125" style="21" customWidth="1"/>
    <col min="16" max="16" width="4.85546875" style="21" customWidth="1"/>
    <col min="17" max="19" width="9.140625" style="21"/>
    <col min="20" max="20" width="14.7109375" style="21" customWidth="1"/>
    <col min="21" max="16384" width="9.140625" style="21"/>
  </cols>
  <sheetData>
    <row r="1" spans="2:13" s="8" customFormat="1" ht="20.25" customHeight="1">
      <c r="B1" s="309" t="s">
        <v>490</v>
      </c>
      <c r="C1" s="310"/>
      <c r="D1" s="310"/>
      <c r="E1" s="310"/>
      <c r="F1" s="310"/>
    </row>
    <row r="2" spans="2:13" s="8" customFormat="1" ht="40.5" customHeight="1">
      <c r="B2" s="6" t="s">
        <v>488</v>
      </c>
      <c r="C2" s="6" t="s">
        <v>491</v>
      </c>
      <c r="D2" s="6" t="s">
        <v>492</v>
      </c>
      <c r="E2" s="6" t="s">
        <v>493</v>
      </c>
      <c r="F2" s="69" t="s">
        <v>494</v>
      </c>
    </row>
    <row r="3" spans="2:13" s="8" customFormat="1" ht="30.75" customHeight="1">
      <c r="B3" s="304" t="str">
        <f ca="1">'00'!B3</f>
        <v>Politiku veidošana (Ministru kabinets, ministriju centrālie aparāti)</v>
      </c>
      <c r="C3" s="3" t="str">
        <f ca="1">'00'!C68</f>
        <v>Finanšu ministrija</v>
      </c>
      <c r="D3" s="3">
        <f ca="1">'00'!H68</f>
        <v>4821258</v>
      </c>
      <c r="E3" s="3">
        <f ca="1">'00'!K68</f>
        <v>-155995.19166666735</v>
      </c>
      <c r="F3" s="23">
        <f ca="1">'00'!L68</f>
        <v>3.2355702944473652E-2</v>
      </c>
      <c r="I3" s="28"/>
      <c r="J3" s="21"/>
      <c r="K3" s="21"/>
      <c r="L3" s="21"/>
      <c r="M3" s="21"/>
    </row>
    <row r="4" spans="2:13" s="8" customFormat="1" ht="30.75" customHeight="1">
      <c r="B4" s="304"/>
      <c r="C4" s="3" t="str">
        <f ca="1">'00'!C19</f>
        <v>Ministru kabinets</v>
      </c>
      <c r="D4" s="3">
        <f ca="1">'00'!H19</f>
        <v>2193254</v>
      </c>
      <c r="E4" s="3">
        <f ca="1">'00'!K19</f>
        <v>-85891.807500000112</v>
      </c>
      <c r="F4" s="23">
        <f ca="1">'00'!L19</f>
        <v>3.9161815047413673E-2</v>
      </c>
      <c r="I4" s="28"/>
      <c r="J4" s="21"/>
      <c r="K4" s="21"/>
      <c r="L4" s="21"/>
      <c r="M4" s="21"/>
    </row>
    <row r="5" spans="2:13" s="8" customFormat="1" ht="30.75" customHeight="1">
      <c r="B5" s="304"/>
      <c r="C5" s="3" t="str">
        <f ca="1">'00'!C20</f>
        <v>Aizsardzības ministrija</v>
      </c>
      <c r="D5" s="3">
        <f ca="1">'00'!H20</f>
        <v>3546766</v>
      </c>
      <c r="E5" s="3">
        <f ca="1">'00'!K20</f>
        <v>-165515.74666666705</v>
      </c>
      <c r="F5" s="23">
        <f ca="1">'00'!L20</f>
        <v>4.6666666666666745E-2</v>
      </c>
      <c r="I5" s="28"/>
      <c r="J5" s="21"/>
      <c r="K5" s="21"/>
      <c r="L5" s="21"/>
      <c r="M5" s="21"/>
    </row>
    <row r="6" spans="2:13" s="8" customFormat="1" ht="30.75" customHeight="1">
      <c r="B6" s="304"/>
      <c r="C6" s="3" t="str">
        <f ca="1">'00'!C178</f>
        <v>Veselības ministrija</v>
      </c>
      <c r="D6" s="3">
        <f ca="1">'00'!H178</f>
        <v>1555694</v>
      </c>
      <c r="E6" s="3">
        <f ca="1">'00'!K178</f>
        <v>-102065.74499999988</v>
      </c>
      <c r="F6" s="23">
        <f ca="1">'00'!L178</f>
        <v>6.5607854115269371E-2</v>
      </c>
      <c r="I6" s="28"/>
      <c r="J6" s="21"/>
      <c r="K6" s="21"/>
      <c r="L6" s="21"/>
      <c r="M6" s="21"/>
    </row>
    <row r="7" spans="2:13" s="8" customFormat="1" ht="30.75" customHeight="1">
      <c r="B7" s="304"/>
      <c r="C7" s="3" t="str">
        <f ca="1">'00'!C81</f>
        <v>Iekšlietu ministrija</v>
      </c>
      <c r="D7" s="3">
        <f ca="1">'00'!H81</f>
        <v>1689160</v>
      </c>
      <c r="E7" s="3">
        <f ca="1">'00'!K81</f>
        <v>-111905.85650000023</v>
      </c>
      <c r="F7" s="23">
        <f ca="1">'00'!L81</f>
        <v>6.6249411837836725E-2</v>
      </c>
      <c r="I7" s="28"/>
      <c r="J7" s="21"/>
      <c r="K7" s="21"/>
      <c r="L7" s="21"/>
      <c r="M7" s="21"/>
    </row>
    <row r="8" spans="2:13" s="8" customFormat="1" ht="30.75" customHeight="1">
      <c r="B8" s="304"/>
      <c r="C8" s="3" t="str">
        <f ca="1">'00'!C30</f>
        <v>Ārlietu ministrija</v>
      </c>
      <c r="D8" s="76">
        <f ca="1">'00'!H30</f>
        <v>7616650</v>
      </c>
      <c r="E8" s="76">
        <f ca="1">'00'!K30</f>
        <v>-531900.3816666659</v>
      </c>
      <c r="F8" s="77">
        <f ca="1">'00'!L30</f>
        <v>6.9833900949454963E-2</v>
      </c>
      <c r="I8" s="29"/>
    </row>
    <row r="9" spans="2:13" ht="30.75" customHeight="1">
      <c r="B9" s="304"/>
      <c r="C9" s="3" t="str">
        <f ca="1">'00'!C120</f>
        <v>Labklājības ministrija</v>
      </c>
      <c r="D9" s="3">
        <f ca="1">'00'!H120</f>
        <v>2037084</v>
      </c>
      <c r="E9" s="3">
        <f ca="1">'00'!K120</f>
        <v>-144775.78083333327</v>
      </c>
      <c r="F9" s="23">
        <f ca="1">'00'!L120</f>
        <v>7.1070108465499326E-2</v>
      </c>
      <c r="I9" s="29"/>
      <c r="J9" s="8"/>
      <c r="K9" s="8"/>
      <c r="L9" s="8"/>
      <c r="M9" s="8"/>
    </row>
    <row r="10" spans="2:13" ht="30.75" customHeight="1">
      <c r="B10" s="304"/>
      <c r="C10" s="3" t="str">
        <f ca="1">'00'!C126</f>
        <v>Tieslietu ministrija</v>
      </c>
      <c r="D10" s="3">
        <f ca="1">'00'!H126</f>
        <v>3487699</v>
      </c>
      <c r="E10" s="3">
        <f ca="1">'00'!K126</f>
        <v>-263037.9049999998</v>
      </c>
      <c r="F10" s="23">
        <f ca="1">'00'!L126</f>
        <v>7.5418751732875933E-2</v>
      </c>
      <c r="I10" s="28"/>
    </row>
    <row r="11" spans="2:13" ht="30.75" customHeight="1">
      <c r="B11" s="304"/>
      <c r="C11" s="3" t="str">
        <f ca="1">'00'!C88</f>
        <v>Zemkopības ministrija</v>
      </c>
      <c r="D11" s="3">
        <f ca="1">'00'!H88</f>
        <v>3957893</v>
      </c>
      <c r="E11" s="3">
        <f ca="1">'00'!K88</f>
        <v>-298650.11500000022</v>
      </c>
      <c r="F11" s="23">
        <f ca="1">'00'!L88</f>
        <v>7.5456844083455543E-2</v>
      </c>
      <c r="I11" s="29"/>
      <c r="J11" s="8"/>
      <c r="K11" s="8"/>
      <c r="L11" s="8"/>
      <c r="M11" s="8"/>
    </row>
    <row r="12" spans="2:13" ht="30.75" customHeight="1">
      <c r="B12" s="304"/>
      <c r="C12" s="3" t="str">
        <f ca="1">'00'!C84</f>
        <v>Izglītības un zinātnes ministrija</v>
      </c>
      <c r="D12" s="3">
        <f ca="1">'00'!H84</f>
        <v>2353728</v>
      </c>
      <c r="E12" s="3">
        <f ca="1">'00'!K84</f>
        <v>-177986.99666666659</v>
      </c>
      <c r="F12" s="23">
        <f ca="1">'00'!L84</f>
        <v>7.5619186527358551E-2</v>
      </c>
      <c r="I12" s="28"/>
    </row>
    <row r="13" spans="2:13" ht="30.75" customHeight="1">
      <c r="B13" s="304"/>
      <c r="C13" s="3" t="str">
        <f ca="1">'00'!C160</f>
        <v>Vides ministrija</v>
      </c>
      <c r="D13" s="3">
        <f ca="1">'00'!H160</f>
        <v>2113937</v>
      </c>
      <c r="E13" s="3">
        <f ca="1">'00'!K160</f>
        <v>-163972.75666666613</v>
      </c>
      <c r="F13" s="23">
        <f ca="1">'00'!L160</f>
        <v>7.7567475599635283E-2</v>
      </c>
      <c r="I13" s="28"/>
    </row>
    <row r="14" spans="2:13" ht="30.75" customHeight="1">
      <c r="B14" s="304"/>
      <c r="C14" s="3" t="str">
        <f ca="1">'00'!C174</f>
        <v>Kultūras ministrija</v>
      </c>
      <c r="D14" s="3">
        <f ca="1">'00'!H174</f>
        <v>1432850</v>
      </c>
      <c r="E14" s="3">
        <f ca="1">'00'!K174</f>
        <v>-111939.70666666655</v>
      </c>
      <c r="F14" s="23">
        <f ca="1">'00'!L174</f>
        <v>7.8123813844203194E-2</v>
      </c>
      <c r="I14" s="29"/>
      <c r="J14" s="8"/>
      <c r="K14" s="8"/>
      <c r="L14" s="8"/>
      <c r="M14" s="8"/>
    </row>
    <row r="15" spans="2:13" ht="30.75" customHeight="1">
      <c r="B15" s="304"/>
      <c r="C15" s="3" t="str">
        <f ca="1">'00'!C113</f>
        <v>Satiksmes ministrija</v>
      </c>
      <c r="D15" s="3">
        <f ca="1">'00'!H113</f>
        <v>2160419</v>
      </c>
      <c r="E15" s="3">
        <f ca="1">'00'!K113</f>
        <v>-182971.58833333361</v>
      </c>
      <c r="F15" s="23">
        <f ca="1">'00'!L113</f>
        <v>8.4692639869087261E-2</v>
      </c>
      <c r="I15" s="29"/>
      <c r="J15" s="8"/>
      <c r="K15" s="8"/>
      <c r="L15" s="8"/>
      <c r="M15" s="8"/>
    </row>
    <row r="16" spans="2:13" ht="30.75" customHeight="1">
      <c r="B16" s="304"/>
      <c r="C16" s="3" t="str">
        <f ca="1">'00'!C57</f>
        <v>Ekonomikas ministrija</v>
      </c>
      <c r="D16" s="3">
        <f ca="1">'00'!H57</f>
        <v>2989152</v>
      </c>
      <c r="E16" s="3">
        <f ca="1">'00'!K57</f>
        <v>-448676.72833333351</v>
      </c>
      <c r="F16" s="23">
        <f ca="1">'00'!L57</f>
        <v>0.15010167710887012</v>
      </c>
      <c r="I16" s="29"/>
      <c r="J16" s="8"/>
      <c r="K16" s="8"/>
      <c r="L16" s="8"/>
      <c r="M16" s="8"/>
    </row>
    <row r="17" spans="2:6" ht="30.75" customHeight="1">
      <c r="B17" s="304"/>
      <c r="C17" s="3" t="str">
        <f ca="1">'00'!C186</f>
        <v>Reģionālās attīstības un pašvaldību lietu ministrija</v>
      </c>
      <c r="D17" s="3">
        <f ca="1">'00'!H186</f>
        <v>2476519</v>
      </c>
      <c r="E17" s="3">
        <f ca="1">'00'!K186</f>
        <v>-706572.96333333314</v>
      </c>
      <c r="F17" s="23">
        <f ca="1">'00'!L186</f>
        <v>0.28530892084144444</v>
      </c>
    </row>
    <row r="18" spans="2:6" ht="45.75" customHeight="1">
      <c r="B18" s="311" t="str">
        <f ca="1">'03'!B3</f>
        <v>Sabiedriskā kārtība, drošība un valsts aizsardzība</v>
      </c>
      <c r="C18" s="63" t="str">
        <f ca="1">'03'!C57</f>
        <v>Ieslodzījumu vietas</v>
      </c>
      <c r="D18" s="62">
        <f ca="1">'03'!H57</f>
        <v>21443773</v>
      </c>
      <c r="E18" s="62">
        <f ca="1">'03'!K57</f>
        <v>0</v>
      </c>
      <c r="F18" s="64">
        <f ca="1">'03'!L57</f>
        <v>0</v>
      </c>
    </row>
    <row r="19" spans="2:6" ht="45.75" customHeight="1">
      <c r="B19" s="311"/>
      <c r="C19" s="62" t="str">
        <f ca="1">'03'!C45</f>
        <v>Ugunsdrošības, ugunsdzēsības, glābšanas un civilās drošības dienesti</v>
      </c>
      <c r="D19" s="62">
        <f ca="1">'03'!H45</f>
        <v>27265908</v>
      </c>
      <c r="E19" s="62">
        <f ca="1">'03'!K45</f>
        <v>-501178.03500000015</v>
      </c>
      <c r="F19" s="64">
        <f ca="1">'03'!L45</f>
        <v>1.8381123966236479E-2</v>
      </c>
    </row>
    <row r="20" spans="2:6" ht="45.75" customHeight="1">
      <c r="B20" s="311"/>
      <c r="C20" s="63" t="str">
        <f ca="1">'03'!C73</f>
        <v>NBS atalgojums un pārstāvji ārvalstīs</v>
      </c>
      <c r="D20" s="62">
        <f ca="1">'03'!H73</f>
        <v>54992822</v>
      </c>
      <c r="E20" s="62">
        <f ca="1">'03'!K73</f>
        <v>-1419467.1724999994</v>
      </c>
      <c r="F20" s="64">
        <f ca="1">'03'!L73</f>
        <v>2.5811862728193913E-2</v>
      </c>
    </row>
    <row r="21" spans="2:6" ht="45.75" customHeight="1">
      <c r="B21" s="306"/>
      <c r="C21" s="62" t="str">
        <f ca="1">'03'!C39</f>
        <v>Pilsonības un migrācijas lietas</v>
      </c>
      <c r="D21" s="62">
        <f ca="1">'03'!H39</f>
        <v>6109389</v>
      </c>
      <c r="E21" s="62">
        <f ca="1">'03'!K39</f>
        <v>-294663.46299999766</v>
      </c>
      <c r="F21" s="64">
        <f ca="1">'03'!L39</f>
        <v>4.8231249147827615E-2</v>
      </c>
    </row>
    <row r="22" spans="2:6" ht="45.75" customHeight="1">
      <c r="B22" s="306"/>
      <c r="C22" s="62" t="str">
        <f ca="1">'03'!C23</f>
        <v>Policija</v>
      </c>
      <c r="D22" s="62">
        <f ca="1">'03'!H23</f>
        <v>68606450</v>
      </c>
      <c r="E22" s="62">
        <f ca="1">'03'!K23</f>
        <v>-5234113.8087499887</v>
      </c>
      <c r="F22" s="64">
        <f ca="1">'03'!L23</f>
        <v>7.6291861898553082E-2</v>
      </c>
    </row>
    <row r="23" spans="2:6" ht="45.75" customHeight="1">
      <c r="B23" s="306"/>
      <c r="C23" s="63" t="str">
        <f ca="1">'03'!C78</f>
        <v>NBS uzturēšana</v>
      </c>
      <c r="D23" s="62">
        <f ca="1">'03'!H78</f>
        <v>60188834</v>
      </c>
      <c r="E23" s="62">
        <f ca="1">'03'!K78</f>
        <v>-4920623.0024999976</v>
      </c>
      <c r="F23" s="64">
        <f ca="1">'03'!L78</f>
        <v>8.1753087333441221E-2</v>
      </c>
    </row>
    <row r="24" spans="2:6" ht="45.75" customHeight="1">
      <c r="B24" s="306"/>
      <c r="C24" s="63" t="str">
        <f ca="1">'03'!C82</f>
        <v>Civilā aizsardzība un Jaunsardzes centra darbība</v>
      </c>
      <c r="D24" s="62">
        <f ca="1">'03'!H82</f>
        <v>1953528</v>
      </c>
      <c r="E24" s="62">
        <f ca="1">'03'!K82</f>
        <v>-168445.04700000002</v>
      </c>
      <c r="F24" s="64">
        <f ca="1">'03'!L82</f>
        <v>8.6226072521100261E-2</v>
      </c>
    </row>
    <row r="25" spans="2:6" ht="45.75" customHeight="1">
      <c r="B25" s="306"/>
      <c r="C25" s="62" t="str">
        <f ca="1">'03'!C52</f>
        <v>Atbalsts sabiedriskās kārtības nodrošināšanai - Tiesu izpildītāji un ekspertīzes, juridiskā palīdzība</v>
      </c>
      <c r="D25" s="62">
        <f ca="1">'03'!H52</f>
        <v>2042738</v>
      </c>
      <c r="E25" s="62">
        <f ca="1">'03'!K52</f>
        <v>-193411.93799999985</v>
      </c>
      <c r="F25" s="64">
        <f ca="1">'03'!L52</f>
        <v>9.4682694501203701E-2</v>
      </c>
    </row>
    <row r="26" spans="2:6" ht="45.75" customHeight="1">
      <c r="B26" s="306"/>
      <c r="C26" s="62" t="str">
        <f ca="1">'03'!C32</f>
        <v>Robežsardze</v>
      </c>
      <c r="D26" s="62">
        <f ca="1">'03'!H32</f>
        <v>19840846</v>
      </c>
      <c r="E26" s="62">
        <f ca="1">'03'!K32</f>
        <v>-1916538.1785000004</v>
      </c>
      <c r="F26" s="64">
        <f ca="1">'03'!L32</f>
        <v>9.6595587632704816E-2</v>
      </c>
    </row>
    <row r="27" spans="2:6" ht="45.75" customHeight="1">
      <c r="B27" s="306"/>
      <c r="C27" s="86" t="str">
        <f ca="1">'03'!C69</f>
        <v>Atbalsts sabiedriskai kārtībai un drošībai - IeM komunikācijas, īpašumu pārvaldīšana, lietisko pierādījumu glabāšana un AizM militārā izlūkošana</v>
      </c>
      <c r="D27" s="87">
        <f ca="1">'03'!H69</f>
        <v>21933394</v>
      </c>
      <c r="E27" s="87">
        <f ca="1">'03'!K69</f>
        <v>-2618082.2349999994</v>
      </c>
      <c r="F27" s="88">
        <f ca="1">'03'!L69</f>
        <v>0.11936512128492283</v>
      </c>
    </row>
    <row r="28" spans="2:6" ht="61.5" customHeight="1">
      <c r="B28" s="312" t="str">
        <f ca="1">'04'!B3</f>
        <v>0.4 - grupa: Ekonomiskās darbības plānošana, atbalsts, subsīdijas, mērķdotācijas un atbalsts plānošanas reģioniem</v>
      </c>
      <c r="C28" s="73" t="str">
        <f ca="1">'04'!C25</f>
        <v>Energoefektivitātes politika, ekonomikas veicināšana, atbalsts biodegvielas ražošanas veicināšanai</v>
      </c>
      <c r="D28" s="73">
        <f ca="1">'04'!H25</f>
        <v>3617462</v>
      </c>
      <c r="E28" s="73">
        <f ca="1">'04'!K25</f>
        <v>-40188.438750000205</v>
      </c>
      <c r="F28" s="74">
        <f ca="1">'04'!L25</f>
        <v>1.1109567633329709E-2</v>
      </c>
    </row>
    <row r="29" spans="2:6" ht="61.5" customHeight="1">
      <c r="B29" s="307"/>
      <c r="C29" s="11" t="str">
        <f ca="1">'04'!C28</f>
        <v>Mērķdotācijas autoceļiem un to pārvaldīšana</v>
      </c>
      <c r="D29" s="11">
        <f ca="1">'04'!H28</f>
        <v>89675980</v>
      </c>
      <c r="E29" s="11">
        <f ca="1">'04'!K28</f>
        <v>-4511460.5821249932</v>
      </c>
      <c r="F29" s="24">
        <f ca="1">'04'!L28</f>
        <v>5.0308461442238994E-2</v>
      </c>
    </row>
    <row r="30" spans="2:6" ht="61.5" customHeight="1">
      <c r="B30" s="307"/>
      <c r="C30" s="73" t="str">
        <f ca="1">'04'!C12</f>
        <v>Vispārējie ekonomiskie, komerciālie un nodarbinātības publiskie pakalpojumi</v>
      </c>
      <c r="D30" s="73">
        <f ca="1">'04'!H12</f>
        <v>6409374</v>
      </c>
      <c r="E30" s="73">
        <f ca="1">'04'!K12</f>
        <v>-360329.87550000008</v>
      </c>
      <c r="F30" s="74">
        <f ca="1">'04'!L12</f>
        <v>5.6219199488124705E-2</v>
      </c>
    </row>
    <row r="31" spans="2:6" ht="61.5" customHeight="1">
      <c r="B31" s="307"/>
      <c r="C31" s="11" t="str">
        <f ca="1">'04'!C39</f>
        <v>Dotācijas sabiedriskā transporta pārvadājumu organizēšana, zaudējumu segšanai un lidostai "Rīga"</v>
      </c>
      <c r="D31" s="11">
        <f ca="1">'04'!H39</f>
        <v>58580431</v>
      </c>
      <c r="E31" s="11">
        <f ca="1">'04'!K39</f>
        <v>-7645522.2449999973</v>
      </c>
      <c r="F31" s="24">
        <f ca="1">'04'!L39</f>
        <v>0.1305132467359279</v>
      </c>
    </row>
    <row r="32" spans="2:6" ht="61.5" customHeight="1">
      <c r="B32" s="307"/>
      <c r="C32" s="73" t="str">
        <f ca="1">'04'!C20</f>
        <v>Valsts atbalsts lauksaimniecībai un lauku attīstībai, lauksaimniecības risku fonds un citi atbalsta pasākumi mežu nozarē un zivsaimniecībā</v>
      </c>
      <c r="D32" s="73">
        <f ca="1">'04'!H20</f>
        <v>11206330</v>
      </c>
      <c r="E32" s="73">
        <f ca="1">'04'!K20</f>
        <v>-2095014.6400000006</v>
      </c>
      <c r="F32" s="74">
        <f ca="1">'04'!L20</f>
        <v>0.18694921887897287</v>
      </c>
    </row>
    <row r="33" spans="2:6" ht="61.5" customHeight="1">
      <c r="B33" s="307"/>
      <c r="C33" s="73" t="str">
        <f ca="1">'04'!C68</f>
        <v>Tūrisma attīstība, datordrošība, pasta darbība, pašvaldību un reģionu pārvaldes pakalpojumi</v>
      </c>
      <c r="D33" s="73">
        <f ca="1">'04'!H68</f>
        <v>5702649</v>
      </c>
      <c r="E33" s="73">
        <f ca="1">'04'!K68</f>
        <v>-1383798.9916666672</v>
      </c>
      <c r="F33" s="74">
        <f ca="1">'04'!L68</f>
        <v>0.24265898035573774</v>
      </c>
    </row>
    <row r="34" spans="2:6" ht="48" customHeight="1">
      <c r="B34" s="304" t="s">
        <v>482</v>
      </c>
      <c r="C34" s="3" t="str">
        <f ca="1">'07'!C14</f>
        <v>Maksas par veselības aprūpes pakalpojumiem ko sniedz ārstniecības iestādes</v>
      </c>
      <c r="D34" s="3">
        <f ca="1">'07'!H14</f>
        <v>238111489</v>
      </c>
      <c r="E34" s="3">
        <f ca="1">'07'!K14</f>
        <v>0</v>
      </c>
      <c r="F34" s="23">
        <f ca="1">'07'!L14</f>
        <v>0</v>
      </c>
    </row>
    <row r="35" spans="2:6" ht="48" customHeight="1">
      <c r="B35" s="304"/>
      <c r="C35" s="3" t="str">
        <f ca="1">'07'!C15</f>
        <v>Sociālās drošības tīkla pasākumi</v>
      </c>
      <c r="D35" s="3">
        <f ca="1">'07'!H15</f>
        <v>30310711</v>
      </c>
      <c r="E35" s="3">
        <f ca="1">'07'!K15</f>
        <v>0</v>
      </c>
      <c r="F35" s="23">
        <f ca="1">'07'!L15</f>
        <v>0</v>
      </c>
    </row>
    <row r="36" spans="2:6" ht="48" customHeight="1">
      <c r="B36" s="304"/>
      <c r="C36" s="3" t="str">
        <f ca="1">'07'!C20</f>
        <v>Neatliekamā medicīnas palīdzība</v>
      </c>
      <c r="D36" s="3">
        <f ca="1">'07'!H20</f>
        <v>24024293</v>
      </c>
      <c r="E36" s="3">
        <f ca="1">'07'!K20</f>
        <v>-852001.45750000328</v>
      </c>
      <c r="F36" s="23">
        <f ca="1">'07'!L20</f>
        <v>3.5464163607228816E-2</v>
      </c>
    </row>
    <row r="37" spans="2:6" ht="48" customHeight="1">
      <c r="B37" s="304"/>
      <c r="C37" s="3" t="str">
        <f ca="1">'07'!C8</f>
        <v>Sabiedrības veselības dienestu pakalpojumi</v>
      </c>
      <c r="D37" s="3">
        <f ca="1">'07'!H8</f>
        <v>6447991</v>
      </c>
      <c r="E37" s="3">
        <f ca="1">'07'!K8</f>
        <v>-241799.66249999963</v>
      </c>
      <c r="F37" s="23">
        <f ca="1">'07'!L8</f>
        <v>3.7499999999999978E-2</v>
      </c>
    </row>
    <row r="38" spans="2:6" ht="48" customHeight="1">
      <c r="B38" s="304"/>
      <c r="C38" s="3" t="str">
        <f ca="1">'07'!C13</f>
        <v>Medikamentu un materiālu iegāde, KF militāro pensionāru aprūpe, ē-veselība un interešu izglītība</v>
      </c>
      <c r="D38" s="3">
        <f ca="1">'07'!H13</f>
        <v>10195934</v>
      </c>
      <c r="E38" s="3">
        <f ca="1">'07'!K13</f>
        <v>-493707.58000000007</v>
      </c>
      <c r="F38" s="23">
        <f ca="1">'07'!L13</f>
        <v>4.8422006262496375E-2</v>
      </c>
    </row>
    <row r="39" spans="2:6" ht="48" customHeight="1">
      <c r="B39" s="304"/>
      <c r="C39" s="3" t="str">
        <f ca="1">'07'!C25</f>
        <v>Veselības aprūpe amatpersonām ar speciālajām dienesta pakāpēm</v>
      </c>
      <c r="D39" s="3">
        <f ca="1">'07'!H25</f>
        <v>828330</v>
      </c>
      <c r="E39" s="3">
        <f ca="1">'07'!K25</f>
        <v>-77664.397499999963</v>
      </c>
      <c r="F39" s="23">
        <f ca="1">'07'!L25</f>
        <v>9.3760213320777885E-2</v>
      </c>
    </row>
    <row r="40" spans="2:6" ht="48" customHeight="1">
      <c r="B40" s="304"/>
      <c r="C40" s="3" t="str">
        <f ca="1">'07'!C7</f>
        <v>Infekcijas slimību specifiskā diagnostika, ārstēšana un profilakse</v>
      </c>
      <c r="D40" s="3">
        <f ca="1">'07'!H7</f>
        <v>16807542</v>
      </c>
      <c r="E40" s="3">
        <f ca="1">'07'!K7</f>
        <v>-1680754.1999999993</v>
      </c>
      <c r="F40" s="23">
        <f ca="1">'07'!L7</f>
        <v>9.9999999999999978E-2</v>
      </c>
    </row>
    <row r="41" spans="2:6" ht="48" customHeight="1">
      <c r="B41" s="304"/>
      <c r="C41" s="3" t="str">
        <f ca="1">'07'!C5</f>
        <v>Kompensējamie un retie medikamenti</v>
      </c>
      <c r="D41" s="3">
        <f ca="1">'07'!H5</f>
        <v>72349163</v>
      </c>
      <c r="E41" s="3">
        <f ca="1">'07'!K5</f>
        <v>-7466218.6612500027</v>
      </c>
      <c r="F41" s="23">
        <f ca="1">'07'!L5</f>
        <v>0.10319702884814308</v>
      </c>
    </row>
    <row r="42" spans="2:6" ht="48" customHeight="1">
      <c r="B42" s="304"/>
      <c r="C42" s="3" t="str">
        <f ca="1">'07'!C6</f>
        <v>Sporta medicīnas nodrošināšana</v>
      </c>
      <c r="D42" s="3">
        <f ca="1">'07'!H6</f>
        <v>690440</v>
      </c>
      <c r="E42" s="3">
        <f ca="1">'07'!K6</f>
        <v>-144992.40000000002</v>
      </c>
      <c r="F42" s="23">
        <f ca="1">'07'!L6</f>
        <v>0.21000000000000008</v>
      </c>
    </row>
    <row r="43" spans="2:6" ht="54.75" customHeight="1">
      <c r="B43" s="305" t="s">
        <v>483</v>
      </c>
      <c r="C43" s="8" t="str">
        <f ca="1">'08'!C22</f>
        <v xml:space="preserve"> Bibliotēkas </v>
      </c>
      <c r="D43" s="9">
        <f ca="1">'08'!H22</f>
        <v>37375932</v>
      </c>
      <c r="E43" s="9">
        <f ca="1">'08'!K22</f>
        <v>-44372.390000000596</v>
      </c>
      <c r="F43" s="26">
        <f ca="1">'08'!L22</f>
        <v>1.1871915327756888E-3</v>
      </c>
    </row>
    <row r="44" spans="2:6" ht="54.75" customHeight="1">
      <c r="B44" s="306"/>
      <c r="C44" s="8" t="str">
        <f ca="1">'08'!C38</f>
        <v>Muzeji un izstādes</v>
      </c>
      <c r="D44" s="9">
        <f ca="1">'08'!H38</f>
        <v>13429973</v>
      </c>
      <c r="E44" s="9">
        <f ca="1">'08'!K38</f>
        <v>-981267.15499999747</v>
      </c>
      <c r="F44" s="26">
        <f ca="1">'08'!L38</f>
        <v>7.3065459997573856E-2</v>
      </c>
    </row>
    <row r="45" spans="2:6" ht="54.75" customHeight="1">
      <c r="B45" s="306"/>
      <c r="C45" s="83" t="str">
        <f ca="1">'08'!C56</f>
        <v xml:space="preserve">Kultūras procesu veicināšana, pieminekļu aizsardzība un arhīvi </v>
      </c>
      <c r="D45" s="84">
        <f ca="1">'08'!H56</f>
        <v>5375347</v>
      </c>
      <c r="E45" s="84">
        <f ca="1">'08'!K56</f>
        <v>-704174.22249999922</v>
      </c>
      <c r="F45" s="85">
        <f ca="1">'08'!L56</f>
        <v>0.13100070051291557</v>
      </c>
    </row>
    <row r="46" spans="2:6" ht="54.75" customHeight="1">
      <c r="B46" s="306"/>
      <c r="C46" s="8" t="str">
        <f ca="1">'08'!C41</f>
        <v>Teātri, izrādes, koncertdarbība</v>
      </c>
      <c r="D46" s="9">
        <f ca="1">'08'!H41</f>
        <v>11248100</v>
      </c>
      <c r="E46" s="9">
        <f ca="1">'08'!K41</f>
        <v>-1485374.875</v>
      </c>
      <c r="F46" s="26">
        <f ca="1">'08'!L41</f>
        <v>0.13205562494999157</v>
      </c>
    </row>
    <row r="47" spans="2:6" ht="54.75" customHeight="1">
      <c r="B47" s="306"/>
      <c r="C47" s="9" t="str">
        <f ca="1">'08'!C18</f>
        <v>Sports</v>
      </c>
      <c r="D47" s="9">
        <f ca="1">'08'!H18</f>
        <v>10802535</v>
      </c>
      <c r="E47" s="9">
        <f ca="1">'08'!K18</f>
        <v>-2114606.1235833317</v>
      </c>
      <c r="F47" s="26">
        <f ca="1">'08'!L18</f>
        <v>0.19575091620469931</v>
      </c>
    </row>
    <row r="48" spans="2:6" ht="54.75" customHeight="1">
      <c r="B48" s="306"/>
      <c r="C48" s="8" t="str">
        <f ca="1">'08'!C60</f>
        <v>Biedrības un reliģiskās organizācijas</v>
      </c>
      <c r="D48" s="9">
        <f ca="1">'08'!H60</f>
        <v>151306</v>
      </c>
      <c r="E48" s="9">
        <f ca="1">'08'!K60</f>
        <v>-35260.218750000015</v>
      </c>
      <c r="F48" s="26">
        <f ca="1">'08'!L60</f>
        <v>0.23303913096638607</v>
      </c>
    </row>
    <row r="49" spans="2:6" ht="54.75" customHeight="1">
      <c r="B49" s="306"/>
      <c r="C49" s="8" t="str">
        <f ca="1">'08'!C42</f>
        <v>Filmu nozare</v>
      </c>
      <c r="D49" s="9">
        <f ca="1">'08'!H42</f>
        <v>1044010</v>
      </c>
      <c r="E49" s="9">
        <f ca="1">'08'!K42</f>
        <v>-313202.99999999988</v>
      </c>
      <c r="F49" s="26">
        <f ca="1">'08'!L42</f>
        <v>0.29999999999999993</v>
      </c>
    </row>
    <row r="50" spans="2:6" ht="56.25" customHeight="1">
      <c r="B50" s="307" t="s">
        <v>689</v>
      </c>
      <c r="C50" s="10" t="str">
        <f ca="1">'09'!C3</f>
        <v>Pirmsskolas izglītība</v>
      </c>
      <c r="D50" s="11">
        <f ca="1">'09'!H3</f>
        <v>12324000</v>
      </c>
      <c r="E50" s="11">
        <f ca="1">'09'!K3</f>
        <v>0</v>
      </c>
      <c r="F50" s="24">
        <f ca="1">'09'!L3</f>
        <v>0</v>
      </c>
    </row>
    <row r="51" spans="2:6" ht="56.25" customHeight="1">
      <c r="B51" s="307"/>
      <c r="C51" s="10" t="str">
        <f ca="1">'09'!C18</f>
        <v>Profesionālā izglītība</v>
      </c>
      <c r="D51" s="11">
        <f ca="1">'09'!H18</f>
        <v>49250120</v>
      </c>
      <c r="E51" s="11">
        <f ca="1">'09'!K18</f>
        <v>-101568.92000000179</v>
      </c>
      <c r="F51" s="24">
        <f ca="1">'09'!L18</f>
        <v>2.0623080715336251E-3</v>
      </c>
    </row>
    <row r="52" spans="2:6" ht="56.25" customHeight="1">
      <c r="B52" s="307"/>
      <c r="C52" s="10" t="str">
        <f ca="1">'09'!C11</f>
        <v>Vispārējā izglītība</v>
      </c>
      <c r="D52" s="11">
        <f ca="1">'09'!H11</f>
        <v>209961038</v>
      </c>
      <c r="E52" s="11">
        <f ca="1">'09'!K11</f>
        <v>-585410.36857143044</v>
      </c>
      <c r="F52" s="24">
        <f ca="1">'09'!L11</f>
        <v>2.7881857231598639E-3</v>
      </c>
    </row>
    <row r="53" spans="2:6" ht="56.25" customHeight="1">
      <c r="B53" s="307"/>
      <c r="C53" s="11" t="str">
        <f ca="1">'09'!C69</f>
        <v>Zinātniskās darbības nodrošināšana, pētījumu programmas, mežu resursu izpēte</v>
      </c>
      <c r="D53" s="11">
        <f ca="1">'09'!H69</f>
        <v>17987876</v>
      </c>
      <c r="E53" s="11">
        <f ca="1">'09'!K69</f>
        <v>-211637.40625</v>
      </c>
      <c r="F53" s="24">
        <f ca="1">'09'!L69</f>
        <v>1.1765558437805579E-2</v>
      </c>
    </row>
    <row r="54" spans="2:6" ht="56.25" customHeight="1">
      <c r="B54" s="307"/>
      <c r="C54" s="10" t="str">
        <f ca="1">'09'!C46</f>
        <v>Mērķdotācijas sporta izglītībai, kultūrizglītība, rezidentu apmācība</v>
      </c>
      <c r="D54" s="11">
        <f ca="1">'09'!H46</f>
        <v>16109204</v>
      </c>
      <c r="E54" s="11">
        <f ca="1">'09'!K46</f>
        <v>-1063394.8000000007</v>
      </c>
      <c r="F54" s="24">
        <f ca="1">'09'!L46</f>
        <v>6.6011629128292171E-2</v>
      </c>
    </row>
    <row r="55" spans="2:6" ht="56.25" customHeight="1">
      <c r="B55" s="307"/>
      <c r="C55" s="10" t="str">
        <f ca="1">'09'!C33</f>
        <v>Augstākā izglītība</v>
      </c>
      <c r="D55" s="11">
        <f ca="1">'09'!H33</f>
        <v>59483254</v>
      </c>
      <c r="E55" s="11">
        <f ca="1">'09'!K33</f>
        <v>-5657329.2285714298</v>
      </c>
      <c r="F55" s="24">
        <f ca="1">'09'!L33</f>
        <v>9.5107931193062045E-2</v>
      </c>
    </row>
    <row r="56" spans="2:6" ht="56.25" customHeight="1">
      <c r="B56" s="307"/>
      <c r="C56" s="10" t="str">
        <f ca="1">'09'!C41</f>
        <v>Koledžas</v>
      </c>
      <c r="D56" s="11">
        <f ca="1">'09'!H41</f>
        <v>5394240</v>
      </c>
      <c r="E56" s="11">
        <f ca="1">'09'!K41</f>
        <v>-701706.82857142854</v>
      </c>
      <c r="F56" s="24">
        <f ca="1">'09'!L41</f>
        <v>0.13008446575818433</v>
      </c>
    </row>
    <row r="57" spans="2:6" ht="56.25" customHeight="1">
      <c r="B57" s="10"/>
      <c r="C57" s="10" t="str">
        <f ca="1">'09'!C54</f>
        <v>Starptautiskā sadarbība, jaunatnes politika, mācību satura pilnveide, dotācijas</v>
      </c>
      <c r="D57" s="11">
        <f ca="1">'09'!H54</f>
        <v>1632972</v>
      </c>
      <c r="E57" s="11">
        <f ca="1">'09'!K54</f>
        <v>-430374.66000000015</v>
      </c>
      <c r="F57" s="24">
        <f ca="1">'09'!L54</f>
        <v>0.26355299417258848</v>
      </c>
    </row>
    <row r="58" spans="2:6" ht="50.25" customHeight="1">
      <c r="B58" s="308" t="s">
        <v>484</v>
      </c>
      <c r="C58" s="8" t="str">
        <f ca="1">'10'!C13</f>
        <v>Valsts pensijas</v>
      </c>
      <c r="D58" s="9">
        <f ca="1">'10'!H13</f>
        <v>1084546833</v>
      </c>
      <c r="E58" s="9">
        <f ca="1">'10'!K13</f>
        <v>0</v>
      </c>
      <c r="F58" s="26">
        <f ca="1">'10'!L13</f>
        <v>0</v>
      </c>
    </row>
    <row r="59" spans="2:6" ht="50.25" customHeight="1">
      <c r="B59" s="308"/>
      <c r="C59" s="8" t="str">
        <f ca="1">'10'!C35</f>
        <v>Darba aizsardzība, atbalsts sporta veterāniem, valsts budžeta transferts,</v>
      </c>
      <c r="D59" s="9">
        <f ca="1">'10'!H35</f>
        <v>16727422</v>
      </c>
      <c r="E59" s="9">
        <f ca="1">'10'!K35</f>
        <v>-55239.375</v>
      </c>
      <c r="F59" s="26">
        <f ca="1">'10'!L35</f>
        <v>3.3023244705610022E-3</v>
      </c>
    </row>
    <row r="60" spans="2:6" ht="50.25" customHeight="1">
      <c r="B60" s="308"/>
      <c r="C60" s="8" t="str">
        <f ca="1">'10'!C19</f>
        <v>Izdienas pensijas</v>
      </c>
      <c r="D60" s="9">
        <f ca="1">'10'!H19</f>
        <v>19504303</v>
      </c>
      <c r="E60" s="9">
        <f ca="1">'10'!K19</f>
        <v>-77814.054999999702</v>
      </c>
      <c r="F60" s="26">
        <f ca="1">'10'!L19</f>
        <v>3.9895839907737596E-3</v>
      </c>
    </row>
    <row r="61" spans="2:6" ht="50.25" customHeight="1">
      <c r="B61" s="308"/>
      <c r="C61" s="8" t="str">
        <f ca="1">'10'!C27</f>
        <v>Atbalsts bezdarba gadījumā</v>
      </c>
      <c r="D61" s="9">
        <f ca="1">'10'!H27</f>
        <v>113454021</v>
      </c>
      <c r="E61" s="9">
        <f ca="1">'10'!K27</f>
        <v>-616500</v>
      </c>
      <c r="F61" s="26">
        <f ca="1">'10'!L27</f>
        <v>5.4339193495839266E-3</v>
      </c>
    </row>
    <row r="62" spans="2:6" ht="50.25" customHeight="1">
      <c r="B62" s="308"/>
      <c r="C62" s="8" t="str">
        <f ca="1">'10'!C12</f>
        <v>Sociālā aizsardzība darba nespējas gadījumā</v>
      </c>
      <c r="D62" s="9">
        <f ca="1">'10'!H12</f>
        <v>272081043</v>
      </c>
      <c r="E62" s="9">
        <f ca="1">'10'!K12</f>
        <v>-1905421.3650000095</v>
      </c>
      <c r="F62" s="26">
        <f ca="1">'10'!L12</f>
        <v>7.0031390059027698E-3</v>
      </c>
    </row>
    <row r="63" spans="2:6" ht="50.25" customHeight="1">
      <c r="B63" s="308"/>
      <c r="C63" s="8" t="str">
        <f ca="1">'10'!C24</f>
        <v>Atbalsts ģimenēm ar bērniem</v>
      </c>
      <c r="D63" s="9">
        <f ca="1">'10'!H24</f>
        <v>11249661</v>
      </c>
      <c r="E63" s="9">
        <f ca="1">'10'!K24</f>
        <v>-328842.41750000045</v>
      </c>
      <c r="F63" s="26">
        <f ca="1">'10'!L24</f>
        <v>2.9231317948158697E-2</v>
      </c>
    </row>
    <row r="64" spans="2:6" ht="50.25" customHeight="1">
      <c r="B64" s="308"/>
      <c r="C64" s="8" t="str">
        <f ca="1">'10'!C30</f>
        <v>Valsts sociālie pabalsti un GMI</v>
      </c>
      <c r="D64" s="9">
        <f ca="1">'10'!H30</f>
        <v>102954996</v>
      </c>
      <c r="E64" s="9">
        <f ca="1">'10'!K30</f>
        <v>-4770984</v>
      </c>
      <c r="F64" s="26">
        <f ca="1">'10'!L30</f>
        <v>4.6340480650399862E-2</v>
      </c>
    </row>
    <row r="65" spans="2:6" ht="33.75" customHeight="1">
      <c r="B65" s="303" t="s">
        <v>851</v>
      </c>
      <c r="C65" s="27" t="str">
        <f ca="1">'15'!C2</f>
        <v>Ar Valsts kanceleju saistītas iestādes</v>
      </c>
      <c r="D65" s="22">
        <f ca="1">'15'!H2</f>
        <v>100510</v>
      </c>
      <c r="E65" s="22">
        <f ca="1">'15'!K2</f>
        <v>0</v>
      </c>
      <c r="F65" s="25">
        <f ca="1">'15'!L2</f>
        <v>0</v>
      </c>
    </row>
    <row r="66" spans="2:6" ht="33.75" customHeight="1">
      <c r="B66" s="303"/>
      <c r="C66" s="27" t="str">
        <f ca="1">'15'!C6</f>
        <v>Ar Ārlietu ministriju saistītās iestādes</v>
      </c>
      <c r="D66" s="22">
        <f ca="1">'15'!H6</f>
        <v>15282668</v>
      </c>
      <c r="E66" s="22">
        <f ca="1">'15'!K6</f>
        <v>-229977.10666666552</v>
      </c>
      <c r="F66" s="25">
        <f ca="1">'15'!L6</f>
        <v>1.5048230234842919E-2</v>
      </c>
    </row>
    <row r="67" spans="2:6" ht="33.75" customHeight="1">
      <c r="B67" s="303"/>
      <c r="C67" s="27" t="str">
        <f ca="1">'15'!C54</f>
        <v>Ar Finanšu ministriju saistītas iestādes</v>
      </c>
      <c r="D67" s="22">
        <f ca="1">'15'!H54</f>
        <v>58307024</v>
      </c>
      <c r="E67" s="22">
        <f ca="1">'15'!K54</f>
        <v>-1072363.8525000066</v>
      </c>
      <c r="F67" s="25">
        <f ca="1">'15'!L54</f>
        <v>1.8391675289412879E-2</v>
      </c>
    </row>
    <row r="68" spans="2:6" ht="33.75" customHeight="1">
      <c r="B68" s="303"/>
      <c r="C68" s="27" t="str">
        <f ca="1">'15'!C106</f>
        <v>Ar Labklājības ministriju saistītas iestādes</v>
      </c>
      <c r="D68" s="22">
        <f ca="1">'15'!H106</f>
        <v>14109223</v>
      </c>
      <c r="E68" s="22">
        <f ca="1">'15'!K106</f>
        <v>-278175.69500000402</v>
      </c>
      <c r="F68" s="25">
        <f ca="1">'15'!L106</f>
        <v>1.9715876274689514E-2</v>
      </c>
    </row>
    <row r="69" spans="2:6" ht="33.75" customHeight="1">
      <c r="B69" s="303"/>
      <c r="C69" s="27" t="str">
        <f ca="1">'15'!C30</f>
        <v>Ar Ekonomikas ministriju saistītas iestādes</v>
      </c>
      <c r="D69" s="81">
        <f ca="1">'15'!H30</f>
        <v>16956717</v>
      </c>
      <c r="E69" s="81">
        <f ca="1">'15'!K30</f>
        <v>-360603.75500000082</v>
      </c>
      <c r="F69" s="82">
        <f ca="1">'15'!L30</f>
        <v>2.1266130407200934E-2</v>
      </c>
    </row>
    <row r="70" spans="2:6" ht="33.75" customHeight="1">
      <c r="B70" s="303"/>
      <c r="C70" s="27" t="str">
        <f ca="1">'15'!C202</f>
        <v>Ar Veselības ministriju saistītas iestādes</v>
      </c>
      <c r="D70" s="22">
        <f ca="1">'15'!H202</f>
        <v>12543349</v>
      </c>
      <c r="E70" s="22">
        <f ca="1">'15'!K202</f>
        <v>-644069.0625</v>
      </c>
      <c r="F70" s="25">
        <f ca="1">'15'!L202</f>
        <v>5.1347456129937852E-2</v>
      </c>
    </row>
    <row r="71" spans="2:6" ht="33.75" customHeight="1">
      <c r="B71" s="303"/>
      <c r="C71" s="27" t="str">
        <f ca="1">'15'!C133</f>
        <v>Ar Tieslietu ministriju saistītas iestādes</v>
      </c>
      <c r="D71" s="22">
        <f ca="1">'15'!H133</f>
        <v>21303290</v>
      </c>
      <c r="E71" s="22">
        <f ca="1">'15'!K133</f>
        <v>-1243389.6480000019</v>
      </c>
      <c r="F71" s="25">
        <f ca="1">'15'!L133</f>
        <v>5.8366085614006136E-2</v>
      </c>
    </row>
    <row r="72" spans="2:6" ht="33.75" customHeight="1">
      <c r="B72" s="303"/>
      <c r="C72" s="27" t="str">
        <f ca="1">'15'!C210</f>
        <v xml:space="preserve"> Ar Reģionālās un pašvaldību lietu ministriju saistītas iestādes</v>
      </c>
      <c r="D72" s="22">
        <f ca="1">'15'!H210</f>
        <v>1134245</v>
      </c>
      <c r="E72" s="22">
        <f ca="1">'15'!K210</f>
        <v>-114342.66</v>
      </c>
      <c r="F72" s="25">
        <f ca="1">'15'!L210</f>
        <v>0.10080949001318051</v>
      </c>
    </row>
    <row r="73" spans="2:6" ht="33.75" customHeight="1">
      <c r="B73" s="303"/>
      <c r="C73" s="27" t="str">
        <f ca="1">'15'!C69</f>
        <v>Ar Izglītības un zinātnes ministriju saistītas iestādes</v>
      </c>
      <c r="D73" s="81">
        <f ca="1">'15'!H69</f>
        <v>2601818</v>
      </c>
      <c r="E73" s="81">
        <f ca="1">'15'!K69</f>
        <v>-278197.12250000006</v>
      </c>
      <c r="F73" s="82">
        <f ca="1">'15'!L69</f>
        <v>0.10692412862852052</v>
      </c>
    </row>
    <row r="74" spans="2:6" ht="33.75" customHeight="1">
      <c r="B74" s="303"/>
      <c r="C74" s="27" t="str">
        <f ca="1">'15'!C89</f>
        <v>Ar Zemkopības ministriju saistītas iestādes</v>
      </c>
      <c r="D74" s="81">
        <f ca="1">'15'!H89</f>
        <v>26079461</v>
      </c>
      <c r="E74" s="81">
        <f ca="1">'15'!K89</f>
        <v>-2981988.9600000009</v>
      </c>
      <c r="F74" s="82">
        <f ca="1">'15'!L89</f>
        <v>0.11434243062001936</v>
      </c>
    </row>
    <row r="75" spans="2:6" ht="33.75" customHeight="1">
      <c r="B75" s="303"/>
      <c r="C75" s="27" t="str">
        <f ca="1">'15'!C175</f>
        <v>Ar Vides ministriju saistītas iestādes</v>
      </c>
      <c r="D75" s="22">
        <f ca="1">'15'!H175</f>
        <v>7710668</v>
      </c>
      <c r="E75" s="22">
        <f ca="1">'15'!K175</f>
        <v>-1026024.5337499999</v>
      </c>
      <c r="F75" s="25">
        <f ca="1">'15'!L175</f>
        <v>0.13306558313105965</v>
      </c>
    </row>
    <row r="76" spans="2:6" ht="33.75" customHeight="1">
      <c r="B76" s="303"/>
      <c r="C76" s="27" t="str">
        <f ca="1">'15'!C7</f>
        <v>Ar Aizsardzības ministriju saistītās iestādes</v>
      </c>
      <c r="D76" s="22">
        <f ca="1">'15'!H7</f>
        <v>1901344</v>
      </c>
      <c r="E76" s="22">
        <f ca="1">'15'!K7</f>
        <v>-278071.56000000006</v>
      </c>
      <c r="F76" s="25">
        <f ca="1">'15'!L7</f>
        <v>0.14624999999999999</v>
      </c>
    </row>
    <row r="77" spans="2:6">
      <c r="B77" s="8"/>
      <c r="C77" s="8"/>
      <c r="D77" s="9"/>
      <c r="E77" s="9"/>
      <c r="F77" s="26"/>
    </row>
    <row r="80" spans="2:6">
      <c r="C80" s="68"/>
      <c r="D80" s="68"/>
      <c r="E80" s="68"/>
    </row>
    <row r="81" spans="3:5">
      <c r="C81" s="68"/>
      <c r="D81" s="68"/>
      <c r="E81" s="68"/>
    </row>
    <row r="82" spans="3:5">
      <c r="C82" s="68"/>
      <c r="D82" s="68"/>
      <c r="E82" s="68"/>
    </row>
    <row r="83" spans="3:5">
      <c r="C83" s="68"/>
      <c r="D83" s="68"/>
      <c r="E83" s="68"/>
    </row>
    <row r="84" spans="3:5">
      <c r="C84" s="68"/>
      <c r="D84" s="68"/>
      <c r="E84" s="68"/>
    </row>
    <row r="85" spans="3:5">
      <c r="C85" s="68"/>
      <c r="D85" s="68"/>
      <c r="E85" s="68"/>
    </row>
    <row r="86" spans="3:5">
      <c r="C86" s="68"/>
      <c r="D86" s="68"/>
      <c r="E86" s="68"/>
    </row>
    <row r="87" spans="3:5">
      <c r="C87" s="68"/>
      <c r="D87" s="68"/>
      <c r="E87" s="68"/>
    </row>
    <row r="88" spans="3:5">
      <c r="C88" s="68"/>
      <c r="D88" s="68"/>
      <c r="E88" s="68"/>
    </row>
    <row r="89" spans="3:5">
      <c r="C89" s="68"/>
      <c r="D89" s="68"/>
      <c r="E89" s="68"/>
    </row>
    <row r="90" spans="3:5">
      <c r="C90" s="68"/>
      <c r="D90" s="68"/>
      <c r="E90" s="68"/>
    </row>
    <row r="91" spans="3:5">
      <c r="C91" s="68"/>
      <c r="D91" s="68"/>
      <c r="E91" s="68"/>
    </row>
    <row r="92" spans="3:5">
      <c r="C92" s="68"/>
      <c r="D92" s="68"/>
      <c r="E92" s="68"/>
    </row>
    <row r="93" spans="3:5">
      <c r="C93" s="68"/>
      <c r="D93" s="68"/>
      <c r="E93" s="68"/>
    </row>
    <row r="94" spans="3:5">
      <c r="C94" s="68"/>
      <c r="D94" s="68"/>
      <c r="E94" s="68"/>
    </row>
  </sheetData>
  <mergeCells count="9">
    <mergeCell ref="B65:B76"/>
    <mergeCell ref="B34:B42"/>
    <mergeCell ref="B43:B49"/>
    <mergeCell ref="B50:B56"/>
    <mergeCell ref="B58:B64"/>
    <mergeCell ref="B1:F1"/>
    <mergeCell ref="B3:B17"/>
    <mergeCell ref="B18:B27"/>
    <mergeCell ref="B28:B33"/>
  </mergeCells>
  <phoneticPr fontId="10" type="noConversion"/>
  <pageMargins left="0.70866141732283472" right="0.70866141732283472" top="0.74803149606299213" bottom="0.74803149606299213" header="0.31496062992125984" footer="0.31496062992125984"/>
  <pageSetup paperSize="8" scale="65" fitToHeight="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2:M83"/>
  <sheetViews>
    <sheetView topLeftCell="A63" zoomScale="70" zoomScaleNormal="70" zoomScaleSheetLayoutView="25" workbookViewId="0">
      <selection activeCell="G67" sqref="G67"/>
    </sheetView>
  </sheetViews>
  <sheetFormatPr defaultRowHeight="12.75"/>
  <cols>
    <col min="1" max="1" width="1.85546875" style="41" customWidth="1"/>
    <col min="2" max="2" width="20.140625" style="41" customWidth="1"/>
    <col min="3" max="3" width="25.28515625" style="41" customWidth="1"/>
    <col min="4" max="4" width="16.7109375" style="41" customWidth="1"/>
    <col min="5" max="5" width="21.7109375" style="41" customWidth="1"/>
    <col min="6" max="6" width="7" style="41" customWidth="1"/>
    <col min="7" max="7" width="44.28515625" style="41" customWidth="1"/>
    <col min="8" max="8" width="14.85546875" style="41" customWidth="1"/>
    <col min="9" max="9" width="17" style="41" customWidth="1"/>
    <col min="10" max="10" width="19.7109375" style="41" customWidth="1"/>
    <col min="11" max="11" width="17.5703125" style="41" customWidth="1"/>
    <col min="12" max="12" width="10.140625" style="41" bestFit="1" customWidth="1"/>
    <col min="13" max="13" width="171" style="41" customWidth="1"/>
    <col min="14" max="16384" width="9.140625" style="41"/>
  </cols>
  <sheetData>
    <row r="2" spans="2:13" ht="63">
      <c r="B2" s="205" t="s">
        <v>488</v>
      </c>
      <c r="C2" s="205" t="s">
        <v>491</v>
      </c>
      <c r="D2" s="205" t="str">
        <f>'[1]09'!D2</f>
        <v>Budžeta resora nosaukums</v>
      </c>
      <c r="E2" s="205" t="str">
        <f>'[1]09'!E2</f>
        <v>Budžeta programmas nosaukums</v>
      </c>
      <c r="F2" s="205" t="str">
        <f>'[1]09'!F2</f>
        <v>funkcijas Npk</v>
      </c>
      <c r="G2" s="205" t="str">
        <f>'[1]09'!G2</f>
        <v xml:space="preserve">Funkcijas nosaukums </v>
      </c>
      <c r="H2" s="206" t="str">
        <f>'[1]09'!H2</f>
        <v>Bāzes finansējums 2011.gadam</v>
      </c>
      <c r="I2" s="207" t="s">
        <v>495</v>
      </c>
      <c r="J2" s="206" t="str">
        <f>'[1]09'!J2</f>
        <v>Priekšlikums 2011.gada budžeta apropriācijai</v>
      </c>
      <c r="K2" s="206" t="str">
        <f>'[1]09'!K2</f>
        <v>Priekšlikums fiskālās konsolidācijas apjomam</v>
      </c>
      <c r="L2" s="205"/>
      <c r="M2" s="134" t="s">
        <v>848</v>
      </c>
    </row>
    <row r="3" spans="2:13" ht="47.25">
      <c r="B3" s="188" t="s">
        <v>846</v>
      </c>
      <c r="C3" s="189" t="s">
        <v>690</v>
      </c>
      <c r="D3" s="189" t="s">
        <v>504</v>
      </c>
      <c r="E3" s="189" t="s">
        <v>691</v>
      </c>
      <c r="F3" s="189" t="str">
        <f>[1]vk!E249</f>
        <v>1055</v>
      </c>
      <c r="G3" s="189" t="str">
        <f>[1]vk!F249</f>
        <v>Valsts policijas profesionālās izglītības programmu un profesionālās pilnveides izstrāde un realizēšana</v>
      </c>
      <c r="H3" s="190">
        <f>[1]vk!G249</f>
        <v>1473514</v>
      </c>
      <c r="I3" s="191">
        <f>([1]vk!L249+[1]fm!L248+[1]lps!K248+[1]lddk!L247)/4</f>
        <v>0.87</v>
      </c>
      <c r="J3" s="190">
        <f>SUM(H3*I3)</f>
        <v>1281957.18</v>
      </c>
      <c r="K3" s="190">
        <f t="shared" ref="K3:K34" si="0">SUM(J3-H3)</f>
        <v>-191556.82000000007</v>
      </c>
      <c r="L3" s="192"/>
      <c r="M3" s="275" t="s">
        <v>66</v>
      </c>
    </row>
    <row r="4" spans="2:13" ht="47.25">
      <c r="B4" s="188" t="s">
        <v>846</v>
      </c>
      <c r="C4" s="189" t="s">
        <v>690</v>
      </c>
      <c r="D4" s="189" t="s">
        <v>504</v>
      </c>
      <c r="E4" s="189" t="s">
        <v>691</v>
      </c>
      <c r="F4" s="189" t="str">
        <f>[1]vk!E250</f>
        <v>117</v>
      </c>
      <c r="G4" s="189" t="str">
        <f>[1]vk!F250</f>
        <v>Informācijas par noziedzīgiem nodarījumiem un citiem notikumiem reģistrēšana</v>
      </c>
      <c r="H4" s="190">
        <f>[1]vk!G250</f>
        <v>4872625</v>
      </c>
      <c r="I4" s="191">
        <f>([1]vk!L250+[1]fm!L249+[1]lps!K249+[1]lddk!L248+[1]elpa!L248)/5</f>
        <v>0.94599999999999995</v>
      </c>
      <c r="J4" s="190">
        <f t="shared" ref="J4:J22" si="1">SUM(H4*I4)</f>
        <v>4609503.25</v>
      </c>
      <c r="K4" s="190">
        <f t="shared" si="0"/>
        <v>-263121.75</v>
      </c>
      <c r="L4" s="192"/>
      <c r="M4" s="277"/>
    </row>
    <row r="5" spans="2:13" ht="47.25">
      <c r="B5" s="188" t="s">
        <v>846</v>
      </c>
      <c r="C5" s="189" t="s">
        <v>690</v>
      </c>
      <c r="D5" s="189" t="s">
        <v>504</v>
      </c>
      <c r="E5" s="189" t="s">
        <v>691</v>
      </c>
      <c r="F5" s="189" t="str">
        <f>[1]vk!E251</f>
        <v>118</v>
      </c>
      <c r="G5" s="189" t="str">
        <f>[1]vk!F251</f>
        <v>Noziedzīgu nodarījumu un citu likumpārkāpumu novēršana</v>
      </c>
      <c r="H5" s="190">
        <f>[1]vk!G251</f>
        <v>6246954</v>
      </c>
      <c r="I5" s="191">
        <f>([1]vk!L251+[1]fm!L250+[1]lps!K250+[1]lddk!L249+[1]elpa!L249)/5</f>
        <v>0.99199999999999999</v>
      </c>
      <c r="J5" s="190">
        <f t="shared" si="1"/>
        <v>6196978.3679999998</v>
      </c>
      <c r="K5" s="190">
        <f t="shared" si="0"/>
        <v>-49975.632000000216</v>
      </c>
      <c r="L5" s="192"/>
      <c r="M5" s="277"/>
    </row>
    <row r="6" spans="2:13" ht="47.25">
      <c r="B6" s="188" t="s">
        <v>846</v>
      </c>
      <c r="C6" s="189" t="s">
        <v>690</v>
      </c>
      <c r="D6" s="189" t="s">
        <v>504</v>
      </c>
      <c r="E6" s="189" t="s">
        <v>691</v>
      </c>
      <c r="F6" s="189" t="str">
        <f>[1]vk!E252</f>
        <v>119</v>
      </c>
      <c r="G6" s="189" t="str">
        <f>[1]vk!F252</f>
        <v>Kārtības nodrošināšana sabiedriskās vietās</v>
      </c>
      <c r="H6" s="190">
        <f>[1]vk!G252</f>
        <v>5062370</v>
      </c>
      <c r="I6" s="191">
        <f>([1]vk!L252+[1]fm!L251+[1]lps!K251+[1]lddk!L250+[1]elpa!L250)/5</f>
        <v>0.81099999999999994</v>
      </c>
      <c r="J6" s="190">
        <f t="shared" si="1"/>
        <v>4105582.07</v>
      </c>
      <c r="K6" s="190">
        <f t="shared" si="0"/>
        <v>-956787.93000000017</v>
      </c>
      <c r="L6" s="192"/>
      <c r="M6" s="277"/>
    </row>
    <row r="7" spans="2:13" ht="47.25">
      <c r="B7" s="188" t="s">
        <v>846</v>
      </c>
      <c r="C7" s="189" t="s">
        <v>690</v>
      </c>
      <c r="D7" s="189" t="s">
        <v>504</v>
      </c>
      <c r="E7" s="189" t="s">
        <v>691</v>
      </c>
      <c r="F7" s="189" t="str">
        <f>[1]vk!E253</f>
        <v>120</v>
      </c>
      <c r="G7" s="189" t="str">
        <f>[1]vk!F253</f>
        <v>Satiksmes uzraudzības nodrošināšana</v>
      </c>
      <c r="H7" s="190">
        <f>[1]vk!G253</f>
        <v>5903944</v>
      </c>
      <c r="I7" s="191">
        <f>([1]vk!L253+[1]fm!L252+[1]lps!K252+[1]lddk!L251+[1]elpa!L251)/5</f>
        <v>0.89400000000000013</v>
      </c>
      <c r="J7" s="190">
        <f t="shared" si="1"/>
        <v>5278125.9360000007</v>
      </c>
      <c r="K7" s="190">
        <f t="shared" si="0"/>
        <v>-625818.06399999931</v>
      </c>
      <c r="L7" s="192"/>
      <c r="M7" s="277"/>
    </row>
    <row r="8" spans="2:13" ht="47.25">
      <c r="B8" s="188" t="s">
        <v>846</v>
      </c>
      <c r="C8" s="189" t="s">
        <v>690</v>
      </c>
      <c r="D8" s="189" t="s">
        <v>504</v>
      </c>
      <c r="E8" s="189" t="s">
        <v>691</v>
      </c>
      <c r="F8" s="189" t="str">
        <f>[1]vk!E254</f>
        <v>121</v>
      </c>
      <c r="G8" s="189" t="str">
        <f>[1]vk!F254</f>
        <v>Aizturēto un apcietināto personu apsardze un konvojēšana.</v>
      </c>
      <c r="H8" s="190">
        <f>[1]vk!G254</f>
        <v>2579993</v>
      </c>
      <c r="I8" s="191">
        <f>([1]vk!L254+[1]fm!L253+[1]lps!K253+[1]lddk!L252+[1]elpa!L252)/5</f>
        <v>0.97899999999999987</v>
      </c>
      <c r="J8" s="190">
        <f t="shared" si="1"/>
        <v>2525813.1469999999</v>
      </c>
      <c r="K8" s="190">
        <f t="shared" si="0"/>
        <v>-54179.853000000119</v>
      </c>
      <c r="L8" s="192"/>
      <c r="M8" s="277"/>
    </row>
    <row r="9" spans="2:13" ht="87" customHeight="1">
      <c r="B9" s="188" t="s">
        <v>846</v>
      </c>
      <c r="C9" s="189" t="s">
        <v>690</v>
      </c>
      <c r="D9" s="189" t="s">
        <v>504</v>
      </c>
      <c r="E9" s="189" t="s">
        <v>691</v>
      </c>
      <c r="F9" s="189" t="str">
        <f>[1]vk!E255</f>
        <v>122</v>
      </c>
      <c r="G9" s="189" t="str">
        <f>[1]vk!F255</f>
        <v>Nepilngadīgo noziedzīgu nodarījumu novēršana un atklāšana, bērnu aizsardzība pret noziedzīgu nodarījumu, vardarbības ģimenē novēršana, sabiedriskās kārtības nodrošināšana, individuālā un vispārējā prevencija.</v>
      </c>
      <c r="H9" s="190">
        <f>[1]vk!G255</f>
        <v>1149439</v>
      </c>
      <c r="I9" s="191">
        <f>([1]vk!L255+[1]fm!L254+[1]lps!K254+[1]lddk!L253+[1]elpa!L253)/5</f>
        <v>0.91600000000000004</v>
      </c>
      <c r="J9" s="190">
        <f t="shared" si="1"/>
        <v>1052886.1240000001</v>
      </c>
      <c r="K9" s="190">
        <f t="shared" si="0"/>
        <v>-96552.875999999931</v>
      </c>
      <c r="L9" s="192"/>
      <c r="M9" s="277"/>
    </row>
    <row r="10" spans="2:13" ht="47.25">
      <c r="B10" s="188" t="s">
        <v>846</v>
      </c>
      <c r="C10" s="189" t="s">
        <v>690</v>
      </c>
      <c r="D10" s="189" t="s">
        <v>504</v>
      </c>
      <c r="E10" s="189" t="s">
        <v>691</v>
      </c>
      <c r="F10" s="189" t="str">
        <f>[1]vk!E256</f>
        <v>123</v>
      </c>
      <c r="G10" s="189" t="str">
        <f>[1]vk!F256</f>
        <v>Ārvalstu un Latvijas Republikas diplomātisko pārstāvniecību apsardze, kā arī valsts nacionālajai drošībai svarīgu objektu apsardze</v>
      </c>
      <c r="H10" s="208">
        <v>3778109</v>
      </c>
      <c r="I10" s="191">
        <f>([1]vk!L256+[1]fm!L255+[1]lps!K255+[1]lddk!L254+[1]elpa!L254)/5</f>
        <v>0.97499999999999998</v>
      </c>
      <c r="J10" s="190">
        <f t="shared" si="1"/>
        <v>3683656.2749999999</v>
      </c>
      <c r="K10" s="190">
        <f t="shared" si="0"/>
        <v>-94452.725000000093</v>
      </c>
      <c r="L10" s="192"/>
      <c r="M10" s="277"/>
    </row>
    <row r="11" spans="2:13" ht="47.25">
      <c r="B11" s="188" t="s">
        <v>846</v>
      </c>
      <c r="C11" s="189" t="s">
        <v>690</v>
      </c>
      <c r="D11" s="189" t="s">
        <v>504</v>
      </c>
      <c r="E11" s="189" t="s">
        <v>691</v>
      </c>
      <c r="F11" s="189" t="str">
        <f>[1]vk!E257</f>
        <v>124</v>
      </c>
      <c r="G11" s="189" t="str">
        <f>[1]vk!F257</f>
        <v>Tiesas spiedumu un procesa virzītāja lēmumu par drošības līdzekļu piemērošanu izpilde.</v>
      </c>
      <c r="H11" s="190">
        <f>[1]vk!G257</f>
        <v>343582</v>
      </c>
      <c r="I11" s="191">
        <v>1</v>
      </c>
      <c r="J11" s="190">
        <f t="shared" si="1"/>
        <v>343582</v>
      </c>
      <c r="K11" s="190">
        <f t="shared" si="0"/>
        <v>0</v>
      </c>
      <c r="L11" s="192"/>
      <c r="M11" s="277"/>
    </row>
    <row r="12" spans="2:13" ht="48.75" customHeight="1">
      <c r="B12" s="188" t="s">
        <v>846</v>
      </c>
      <c r="C12" s="189" t="s">
        <v>690</v>
      </c>
      <c r="D12" s="189" t="s">
        <v>504</v>
      </c>
      <c r="E12" s="189" t="s">
        <v>691</v>
      </c>
      <c r="F12" s="189" t="str">
        <f>[1]vk!E258</f>
        <v>125</v>
      </c>
      <c r="G12" s="189" t="str">
        <f>[1]vk!F258</f>
        <v>Ieroču, munīcijas, speciālo līdzekļu, sprāgstvielu, spridzināšanas ietaišu un pirotehnisko izstrādājumu aprites kontrole, apsardzes darbības un detektīvdarbības kontrole.</v>
      </c>
      <c r="H12" s="190">
        <f>[1]vk!G258</f>
        <v>349829</v>
      </c>
      <c r="I12" s="191">
        <f>([1]vk!L258+[1]fm!L257+[1]lps!K257+[1]lddk!L256)/4</f>
        <v>0.92</v>
      </c>
      <c r="J12" s="190">
        <f t="shared" si="1"/>
        <v>321842.68</v>
      </c>
      <c r="K12" s="190">
        <f t="shared" si="0"/>
        <v>-27986.320000000007</v>
      </c>
      <c r="L12" s="192"/>
      <c r="M12" s="277"/>
    </row>
    <row r="13" spans="2:13" ht="47.25">
      <c r="B13" s="188" t="s">
        <v>846</v>
      </c>
      <c r="C13" s="189" t="s">
        <v>690</v>
      </c>
      <c r="D13" s="189" t="s">
        <v>504</v>
      </c>
      <c r="E13" s="189" t="s">
        <v>691</v>
      </c>
      <c r="F13" s="189" t="str">
        <f>[1]vk!E259</f>
        <v>126</v>
      </c>
      <c r="G13" s="189" t="str">
        <f>[1]vk!F259</f>
        <v>Noziedzīgu nodarījumu apkarošana un operatīvā darbība</v>
      </c>
      <c r="H13" s="190">
        <v>10003236</v>
      </c>
      <c r="I13" s="191">
        <f>([1]vk!L259+[1]fm!L258+[1]lps!K258+[1]lddk!L257)/4</f>
        <v>0.98125000000000007</v>
      </c>
      <c r="J13" s="190">
        <f t="shared" si="1"/>
        <v>9815675.3250000011</v>
      </c>
      <c r="K13" s="190">
        <f t="shared" si="0"/>
        <v>-187560.67499999888</v>
      </c>
      <c r="L13" s="192"/>
      <c r="M13" s="277"/>
    </row>
    <row r="14" spans="2:13" ht="47.25">
      <c r="B14" s="188" t="s">
        <v>846</v>
      </c>
      <c r="C14" s="189" t="s">
        <v>690</v>
      </c>
      <c r="D14" s="189" t="s">
        <v>504</v>
      </c>
      <c r="E14" s="189" t="s">
        <v>691</v>
      </c>
      <c r="F14" s="189" t="str">
        <f>[1]vk!E260</f>
        <v>127</v>
      </c>
      <c r="G14" s="189" t="str">
        <f>[1]vk!F260</f>
        <v>Noziedzīgu nodarījumu izmeklēšana</v>
      </c>
      <c r="H14" s="190">
        <f>[1]vk!G260</f>
        <v>4029286</v>
      </c>
      <c r="I14" s="191">
        <f>([1]vk!L260+[1]fm!L259+[1]lps!K259+[1]lddk!L258)/4</f>
        <v>0.98125000000000007</v>
      </c>
      <c r="J14" s="190">
        <f t="shared" si="1"/>
        <v>3953736.8875000002</v>
      </c>
      <c r="K14" s="190">
        <f t="shared" si="0"/>
        <v>-75549.112499999814</v>
      </c>
      <c r="L14" s="192"/>
      <c r="M14" s="277"/>
    </row>
    <row r="15" spans="2:13" ht="47.25">
      <c r="B15" s="188" t="s">
        <v>846</v>
      </c>
      <c r="C15" s="189" t="s">
        <v>690</v>
      </c>
      <c r="D15" s="189" t="s">
        <v>504</v>
      </c>
      <c r="E15" s="189" t="s">
        <v>691</v>
      </c>
      <c r="F15" s="189" t="str">
        <f>[1]vk!E261</f>
        <v>128</v>
      </c>
      <c r="G15" s="189" t="str">
        <f>[1]vk!F261</f>
        <v>Kriminālprocesu izmeklēšanas nodrošināšana, veicot nepieciešamās ekspertīzes</v>
      </c>
      <c r="H15" s="190">
        <f>[1]vk!G261</f>
        <v>1665078</v>
      </c>
      <c r="I15" s="191">
        <f>([1]vk!L261+[1]fm!L260+[1]lps!K260+[1]lddk!L259)/4</f>
        <v>0.93500000000000005</v>
      </c>
      <c r="J15" s="190">
        <f t="shared" si="1"/>
        <v>1556847.9300000002</v>
      </c>
      <c r="K15" s="190">
        <f t="shared" si="0"/>
        <v>-108230.06999999983</v>
      </c>
      <c r="L15" s="192"/>
      <c r="M15" s="277"/>
    </row>
    <row r="16" spans="2:13" ht="47.25">
      <c r="B16" s="188" t="s">
        <v>846</v>
      </c>
      <c r="C16" s="189" t="s">
        <v>690</v>
      </c>
      <c r="D16" s="189" t="s">
        <v>504</v>
      </c>
      <c r="E16" s="189" t="s">
        <v>691</v>
      </c>
      <c r="F16" s="189" t="str">
        <f>[1]vk!E262</f>
        <v>129</v>
      </c>
      <c r="G16" s="189" t="str">
        <f>[1]vk!F262</f>
        <v>IT nodrošinājums</v>
      </c>
      <c r="H16" s="190">
        <f>[1]vk!G262</f>
        <v>761240</v>
      </c>
      <c r="I16" s="191">
        <f>([1]vk!L262+[1]fm!L261+[1]lps!K261+[1]lddk!L260)/4</f>
        <v>0.9375</v>
      </c>
      <c r="J16" s="190">
        <f t="shared" si="1"/>
        <v>713662.5</v>
      </c>
      <c r="K16" s="190">
        <f t="shared" si="0"/>
        <v>-47577.5</v>
      </c>
      <c r="L16" s="192"/>
      <c r="M16" s="277"/>
    </row>
    <row r="17" spans="2:13" ht="47.25">
      <c r="B17" s="188" t="s">
        <v>846</v>
      </c>
      <c r="C17" s="189" t="s">
        <v>690</v>
      </c>
      <c r="D17" s="189" t="s">
        <v>504</v>
      </c>
      <c r="E17" s="189" t="s">
        <v>691</v>
      </c>
      <c r="F17" s="189" t="str">
        <f>[1]vk!E263</f>
        <v>130</v>
      </c>
      <c r="G17" s="189" t="str">
        <f>[1]vk!F263</f>
        <v>Autotransporta pakalpojumu nodrošinājums.</v>
      </c>
      <c r="H17" s="190">
        <v>6602209</v>
      </c>
      <c r="I17" s="191">
        <f>([1]vk!L263+[1]fm!L262+[1]lps!K262+[1]lddk!L261)/4</f>
        <v>0.94249999999999989</v>
      </c>
      <c r="J17" s="190">
        <f t="shared" si="1"/>
        <v>6222581.982499999</v>
      </c>
      <c r="K17" s="190">
        <f t="shared" si="0"/>
        <v>-379627.01750000101</v>
      </c>
      <c r="L17" s="192"/>
      <c r="M17" s="277"/>
    </row>
    <row r="18" spans="2:13" ht="47.25">
      <c r="B18" s="188" t="s">
        <v>846</v>
      </c>
      <c r="C18" s="189" t="s">
        <v>690</v>
      </c>
      <c r="D18" s="189" t="s">
        <v>504</v>
      </c>
      <c r="E18" s="189" t="s">
        <v>691</v>
      </c>
      <c r="F18" s="189" t="str">
        <f>[1]vk!E264</f>
        <v>131</v>
      </c>
      <c r="G18" s="189" t="str">
        <f>[1]vk!F264</f>
        <v>Saimniecisko pakalpojumu un nekustamo īpašumu apsaimniekošana</v>
      </c>
      <c r="H18" s="190">
        <f>[1]vk!G264</f>
        <v>3530230</v>
      </c>
      <c r="I18" s="191">
        <f>([1]vk!L264+[1]fm!L263+[1]lps!K263+[1]lddk!L262)/4</f>
        <v>0.84000000000000008</v>
      </c>
      <c r="J18" s="190">
        <f t="shared" si="1"/>
        <v>2965393.2</v>
      </c>
      <c r="K18" s="190">
        <f t="shared" si="0"/>
        <v>-564836.79999999981</v>
      </c>
      <c r="L18" s="192"/>
      <c r="M18" s="277"/>
    </row>
    <row r="19" spans="2:13" ht="47.25">
      <c r="B19" s="188" t="s">
        <v>846</v>
      </c>
      <c r="C19" s="189" t="s">
        <v>690</v>
      </c>
      <c r="D19" s="189" t="s">
        <v>504</v>
      </c>
      <c r="E19" s="189" t="s">
        <v>691</v>
      </c>
      <c r="F19" s="189" t="str">
        <f>[1]vk!E265</f>
        <v>132</v>
      </c>
      <c r="G19" s="189" t="str">
        <f>[1]vk!F265</f>
        <v>Starptautiskās sadarbības nodrošināšana</v>
      </c>
      <c r="H19" s="209">
        <v>570559</v>
      </c>
      <c r="I19" s="191">
        <f>([1]vk!L265+[1]fm!L264+[1]lps!K264+[1]lddk!L263)/4</f>
        <v>0.97625000000000006</v>
      </c>
      <c r="J19" s="190">
        <f t="shared" si="1"/>
        <v>557008.22375</v>
      </c>
      <c r="K19" s="190">
        <f t="shared" si="0"/>
        <v>-13550.776249999995</v>
      </c>
      <c r="L19" s="192"/>
      <c r="M19" s="277"/>
    </row>
    <row r="20" spans="2:13" ht="47.25">
      <c r="B20" s="188" t="s">
        <v>846</v>
      </c>
      <c r="C20" s="189" t="s">
        <v>690</v>
      </c>
      <c r="D20" s="189" t="s">
        <v>504</v>
      </c>
      <c r="E20" s="189" t="s">
        <v>691</v>
      </c>
      <c r="F20" s="189" t="str">
        <f>[1]vk!E266</f>
        <v>133</v>
      </c>
      <c r="G20" s="189" t="str">
        <f>[1]vk!F266</f>
        <v>Darbības plānošanas un citu administratīvo funkciju nodrošinājums</v>
      </c>
      <c r="H20" s="190">
        <f>[1]vk!G266</f>
        <v>4932199</v>
      </c>
      <c r="I20" s="191">
        <f>([1]vk!L266+[1]fm!L265+[1]lps!K265+[1]lddk!L264)/4</f>
        <v>0.77</v>
      </c>
      <c r="J20" s="190">
        <f t="shared" si="1"/>
        <v>3797793.23</v>
      </c>
      <c r="K20" s="190">
        <f t="shared" si="0"/>
        <v>-1134405.77</v>
      </c>
      <c r="L20" s="192"/>
      <c r="M20" s="277"/>
    </row>
    <row r="21" spans="2:13" ht="47.25">
      <c r="B21" s="188" t="s">
        <v>846</v>
      </c>
      <c r="C21" s="189" t="s">
        <v>690</v>
      </c>
      <c r="D21" s="189" t="s">
        <v>504</v>
      </c>
      <c r="E21" s="189" t="s">
        <v>691</v>
      </c>
      <c r="F21" s="189" t="str">
        <f>[1]vk!E267</f>
        <v>134</v>
      </c>
      <c r="G21" s="189" t="str">
        <f>[1]vk!F267</f>
        <v>Objektu apsardze</v>
      </c>
      <c r="H21" s="190">
        <f>[1]vk!G267</f>
        <v>0</v>
      </c>
      <c r="I21" s="191">
        <v>0</v>
      </c>
      <c r="J21" s="190">
        <f t="shared" si="1"/>
        <v>0</v>
      </c>
      <c r="K21" s="190">
        <f t="shared" si="0"/>
        <v>0</v>
      </c>
      <c r="L21" s="192"/>
      <c r="M21" s="277"/>
    </row>
    <row r="22" spans="2:13" ht="47.25">
      <c r="B22" s="188" t="s">
        <v>846</v>
      </c>
      <c r="C22" s="189" t="s">
        <v>690</v>
      </c>
      <c r="D22" s="189" t="s">
        <v>504</v>
      </c>
      <c r="E22" s="189" t="str">
        <f>[1]vk!D268</f>
        <v>Drošības policijas darbība</v>
      </c>
      <c r="F22" s="189" t="str">
        <f>[1]vk!E268</f>
        <v>139</v>
      </c>
      <c r="G22" s="189" t="str">
        <f>[1]vk!F268</f>
        <v>Informācija klasificēta</v>
      </c>
      <c r="H22" s="190">
        <v>4752054</v>
      </c>
      <c r="I22" s="191">
        <f>([1]vk!L268+[1]fm!L267+[1]lps!K267+[1]lddk!L266)/4</f>
        <v>0.92374999999999996</v>
      </c>
      <c r="J22" s="190">
        <f t="shared" si="1"/>
        <v>4389709.8824999994</v>
      </c>
      <c r="K22" s="190">
        <f t="shared" si="0"/>
        <v>-362344.11750000063</v>
      </c>
      <c r="L22" s="192"/>
      <c r="M22" s="277"/>
    </row>
    <row r="23" spans="2:13" ht="47.25">
      <c r="B23" s="188" t="s">
        <v>846</v>
      </c>
      <c r="C23" s="188" t="str">
        <f>[1]vk!B269</f>
        <v>Policija</v>
      </c>
      <c r="D23" s="188" t="str">
        <f>[1]vk!C269</f>
        <v>Iekšlietu ministrija</v>
      </c>
      <c r="E23" s="188"/>
      <c r="F23" s="188"/>
      <c r="G23" s="188"/>
      <c r="H23" s="194">
        <f>SUM(H3:H22)</f>
        <v>68606450</v>
      </c>
      <c r="I23" s="195"/>
      <c r="J23" s="194">
        <f>SUM(J3:J22)</f>
        <v>63372336.191250011</v>
      </c>
      <c r="K23" s="194">
        <f t="shared" si="0"/>
        <v>-5234113.8087499887</v>
      </c>
      <c r="L23" s="196">
        <f>SUM(1-(J23/H23))</f>
        <v>7.6291861898553082E-2</v>
      </c>
      <c r="M23" s="277"/>
    </row>
    <row r="24" spans="2:13" ht="75.75" customHeight="1">
      <c r="B24" s="188" t="s">
        <v>846</v>
      </c>
      <c r="C24" s="189" t="s">
        <v>692</v>
      </c>
      <c r="D24" s="189" t="s">
        <v>504</v>
      </c>
      <c r="E24" s="189" t="s">
        <v>693</v>
      </c>
      <c r="F24" s="189" t="str">
        <f>[1]vk!E270</f>
        <v>140</v>
      </c>
      <c r="G24" s="189" t="str">
        <f>[1]vk!F270</f>
        <v>Robežas atrašanās vietas nemainīguma (robežgrāvja, robežzīmju) esamības nodrošināšana, robežbūvju, valsts robežas, robežas joslas un robežpārejas punktu uzturēšana</v>
      </c>
      <c r="H24" s="190">
        <f>[1]vk!G270</f>
        <v>87802</v>
      </c>
      <c r="I24" s="191">
        <f>([1]vk!L270+[1]fm!L269+[1]lps!K269+[1]lddk!L268)/4</f>
        <v>0.97249999999999992</v>
      </c>
      <c r="J24" s="190">
        <f>SUM(H24*I24)</f>
        <v>85387.444999999992</v>
      </c>
      <c r="K24" s="190">
        <f t="shared" si="0"/>
        <v>-2414.5550000000076</v>
      </c>
      <c r="L24" s="192"/>
      <c r="M24" s="277"/>
    </row>
    <row r="25" spans="2:13" ht="69.75" customHeight="1">
      <c r="B25" s="188" t="s">
        <v>846</v>
      </c>
      <c r="C25" s="189" t="s">
        <v>692</v>
      </c>
      <c r="D25" s="189" t="s">
        <v>504</v>
      </c>
      <c r="E25" s="189" t="s">
        <v>693</v>
      </c>
      <c r="F25" s="189" t="str">
        <f>[1]vk!E271</f>
        <v>141</v>
      </c>
      <c r="G25" s="189" t="str">
        <f>[1]vk!F271</f>
        <v>Robežuzraudzība (pierobežas teritoriju uzraudzība, novērošana un apsardzība, kuģošanas līdzekļu satiksmes kontrole)</v>
      </c>
      <c r="H25" s="190">
        <f>[1]vk!G271</f>
        <v>7482288</v>
      </c>
      <c r="I25" s="193">
        <v>0.9</v>
      </c>
      <c r="J25" s="190">
        <f t="shared" ref="J25:J31" si="2">SUM(H25*I25)</f>
        <v>6734059.2000000002</v>
      </c>
      <c r="K25" s="190">
        <f t="shared" si="0"/>
        <v>-748228.79999999981</v>
      </c>
      <c r="L25" s="192"/>
      <c r="M25" s="277"/>
    </row>
    <row r="26" spans="2:13" ht="47.25">
      <c r="B26" s="188" t="s">
        <v>846</v>
      </c>
      <c r="C26" s="189" t="s">
        <v>692</v>
      </c>
      <c r="D26" s="189" t="s">
        <v>504</v>
      </c>
      <c r="E26" s="189" t="s">
        <v>693</v>
      </c>
      <c r="F26" s="189" t="str">
        <f>[1]vk!E272</f>
        <v>142</v>
      </c>
      <c r="G26" s="189" t="str">
        <f>[1]vk!F272</f>
        <v>Robežpārbaužu veikšana robežšķērsošanas vietās</v>
      </c>
      <c r="H26" s="190">
        <f>[1]vk!G272</f>
        <v>7407026</v>
      </c>
      <c r="I26" s="193">
        <v>0.9</v>
      </c>
      <c r="J26" s="190">
        <f t="shared" si="2"/>
        <v>6666323.4000000004</v>
      </c>
      <c r="K26" s="190">
        <f t="shared" si="0"/>
        <v>-740702.59999999963</v>
      </c>
      <c r="L26" s="192"/>
      <c r="M26" s="277"/>
    </row>
    <row r="27" spans="2:13" ht="66" customHeight="1">
      <c r="B27" s="188" t="s">
        <v>846</v>
      </c>
      <c r="C27" s="189" t="s">
        <v>692</v>
      </c>
      <c r="D27" s="189" t="s">
        <v>504</v>
      </c>
      <c r="E27" s="189" t="s">
        <v>693</v>
      </c>
      <c r="F27" s="189" t="str">
        <f>[1]vk!E273</f>
        <v>143</v>
      </c>
      <c r="G27" s="189" t="str">
        <f>[1]vk!F273</f>
        <v>Ārzemnieku ieceļošanas, uzturēšanās, tranzīta un izceļošanas nosacījumu kontroles veikšana, t.sk. nodrošinot apvienoto kontaktpunktu darbību un robežkontroles pagaidu atjaunošanu pie iekšējām robežām</v>
      </c>
      <c r="H27" s="190">
        <f>[1]vk!G273</f>
        <v>1617542</v>
      </c>
      <c r="I27" s="191">
        <f>([1]vk!L273+[1]fm!L272+[1]lps!K272+[1]lddk!L271)/4</f>
        <v>0.94874999999999998</v>
      </c>
      <c r="J27" s="190">
        <f t="shared" si="2"/>
        <v>1534642.9724999999</v>
      </c>
      <c r="K27" s="190">
        <f t="shared" si="0"/>
        <v>-82899.027500000084</v>
      </c>
      <c r="L27" s="192"/>
      <c r="M27" s="277"/>
    </row>
    <row r="28" spans="2:13" ht="96.75" customHeight="1">
      <c r="B28" s="188" t="s">
        <v>846</v>
      </c>
      <c r="C28" s="189" t="s">
        <v>692</v>
      </c>
      <c r="D28" s="189" t="s">
        <v>504</v>
      </c>
      <c r="E28" s="189" t="s">
        <v>693</v>
      </c>
      <c r="F28" s="189" t="str">
        <f>[1]vk!E274</f>
        <v>144</v>
      </c>
      <c r="G28" s="189" t="str">
        <f>[1]vk!F274</f>
        <v>Nelegālo imigrantu un citu pārkāpēju aizturēšana, izmitināšana, uzturēšana, identificēšana un piespiedu izraidīšana (t.sk. papildsoda izpilde). Pirmstiesas izmeklēšanas veikšana, kas saistīta ar valsts robežas drošības apdraudēšanu. Nelegālo imigrantu, k</v>
      </c>
      <c r="H28" s="190">
        <f>[1]vk!G274</f>
        <v>995412</v>
      </c>
      <c r="I28" s="191">
        <f>([1]vk!L274+[1]fm!L273+[1]lps!K273+[1]lddk!L272)/4</f>
        <v>0.94874999999999998</v>
      </c>
      <c r="J28" s="190">
        <f t="shared" si="2"/>
        <v>944397.13500000001</v>
      </c>
      <c r="K28" s="190">
        <f t="shared" si="0"/>
        <v>-51014.864999999991</v>
      </c>
      <c r="L28" s="192"/>
      <c r="M28" s="277"/>
    </row>
    <row r="29" spans="2:13" ht="59.25" customHeight="1">
      <c r="B29" s="188" t="s">
        <v>846</v>
      </c>
      <c r="C29" s="189" t="s">
        <v>692</v>
      </c>
      <c r="D29" s="189" t="s">
        <v>504</v>
      </c>
      <c r="E29" s="189" t="s">
        <v>693</v>
      </c>
      <c r="F29" s="189" t="str">
        <f>[1]vk!E275</f>
        <v>145</v>
      </c>
      <c r="G29" s="189" t="str">
        <f>[1]vk!F275</f>
        <v>Vīzu izsniegšana, anulēšana un atcelšana robežšķērsošanas vietās migrācijas politikas īstenošanas ietvaros</v>
      </c>
      <c r="H29" s="190">
        <f>[1]vk!G275</f>
        <v>102468</v>
      </c>
      <c r="I29" s="191">
        <f>([1]vk!L275+[1]fm!L274+[1]lps!K274+[1]lddk!L273)/4</f>
        <v>0.9850000000000001</v>
      </c>
      <c r="J29" s="190">
        <f t="shared" si="2"/>
        <v>100930.98000000001</v>
      </c>
      <c r="K29" s="190">
        <f t="shared" si="0"/>
        <v>-1537.0199999999895</v>
      </c>
      <c r="L29" s="192"/>
      <c r="M29" s="277"/>
    </row>
    <row r="30" spans="2:13" ht="101.25" customHeight="1">
      <c r="B30" s="188" t="s">
        <v>846</v>
      </c>
      <c r="C30" s="189" t="s">
        <v>692</v>
      </c>
      <c r="D30" s="189" t="s">
        <v>504</v>
      </c>
      <c r="E30" s="189" t="s">
        <v>693</v>
      </c>
      <c r="F30" s="189" t="str">
        <f>[1]vk!E276</f>
        <v>146</v>
      </c>
      <c r="G30" s="189" t="str">
        <f>[1]vk!F276</f>
        <v>Patvēruma pieteikumu pieņemšana, patvēruma meklētāju identificēšana, personas dokumenta izsniegšana, aizturēšana, izmitināšana, uzturēšana, Eurodac sistēmas darbības nodrošināšana LR, patvēruma meklētāju pārsūtīšana un pieņemšana patvēruma politikas īste</v>
      </c>
      <c r="H30" s="190">
        <f>[1]vk!G276</f>
        <v>197617</v>
      </c>
      <c r="I30" s="191">
        <f>([1]vk!L276+[1]fm!L275+[1]lps!K275+[1]lddk!L274+[1]elpa!L274)/5</f>
        <v>0.97499999999999998</v>
      </c>
      <c r="J30" s="190">
        <f t="shared" si="2"/>
        <v>192676.57499999998</v>
      </c>
      <c r="K30" s="190">
        <f t="shared" si="0"/>
        <v>-4940.4250000000175</v>
      </c>
      <c r="L30" s="192"/>
      <c r="M30" s="277"/>
    </row>
    <row r="31" spans="2:13" ht="84" customHeight="1">
      <c r="B31" s="188" t="s">
        <v>846</v>
      </c>
      <c r="C31" s="189" t="s">
        <v>692</v>
      </c>
      <c r="D31" s="189" t="s">
        <v>504</v>
      </c>
      <c r="E31" s="189" t="s">
        <v>693</v>
      </c>
      <c r="F31" s="189" t="str">
        <f>[1]vk!E277</f>
        <v>147</v>
      </c>
      <c r="G31" s="189" t="str">
        <f>[1]vk!F277</f>
        <v>VRS profesionālās izglītības programmu un profesionālās pilnveides programmu izstrāde un realizēšana un VRS 1.līmeņa augstākās izglītības programmu izstrāde un realizēšana</v>
      </c>
      <c r="H31" s="190">
        <f>[1]vk!G277</f>
        <v>1950691</v>
      </c>
      <c r="I31" s="191">
        <f>([1]vk!L277+[1]fm!L276+[1]lps!K276+[1]lddk!L275+[1]elpa!L275)/5</f>
        <v>0.85399999999999987</v>
      </c>
      <c r="J31" s="190">
        <f t="shared" si="2"/>
        <v>1665890.1139999998</v>
      </c>
      <c r="K31" s="190">
        <f t="shared" si="0"/>
        <v>-284800.88600000017</v>
      </c>
      <c r="L31" s="192"/>
      <c r="M31" s="277"/>
    </row>
    <row r="32" spans="2:13" ht="47.25">
      <c r="B32" s="188" t="s">
        <v>846</v>
      </c>
      <c r="C32" s="188" t="s">
        <v>692</v>
      </c>
      <c r="D32" s="188" t="s">
        <v>504</v>
      </c>
      <c r="E32" s="188" t="s">
        <v>693</v>
      </c>
      <c r="F32" s="188"/>
      <c r="G32" s="188"/>
      <c r="H32" s="194">
        <f>SUM(H24:H31)</f>
        <v>19840846</v>
      </c>
      <c r="I32" s="195"/>
      <c r="J32" s="194">
        <f>SUM(J24:J31)</f>
        <v>17924307.8215</v>
      </c>
      <c r="K32" s="194">
        <f t="shared" si="0"/>
        <v>-1916538.1785000004</v>
      </c>
      <c r="L32" s="196">
        <f>SUM(1-(J32/H32))</f>
        <v>9.6595587632704816E-2</v>
      </c>
      <c r="M32" s="277"/>
    </row>
    <row r="33" spans="2:13" ht="105.75" customHeight="1">
      <c r="B33" s="188" t="s">
        <v>846</v>
      </c>
      <c r="C33" s="189" t="s">
        <v>694</v>
      </c>
      <c r="D33" s="189" t="s">
        <v>504</v>
      </c>
      <c r="E33" s="189" t="s">
        <v>695</v>
      </c>
      <c r="F33" s="189" t="str">
        <f>[1]vk!E279</f>
        <v>148</v>
      </c>
      <c r="G33" s="189" t="str">
        <f>[1]vk!F279</f>
        <v>Iedzīvotāju uzskaite - Informācijas sistēmu uzturēšana un to darbības nodrošināšana, datu drošības un kvalitātes nodrošināšana, informācijas sistēmās esošās informācijas pieejamības nodrošināšana valsts un pašvaldības iestādēm to funkciju veikšanai. Pers</v>
      </c>
      <c r="H33" s="190">
        <f>[1]vk!G279</f>
        <v>1431779</v>
      </c>
      <c r="I33" s="191">
        <f>([1]vk!L279+[1]fm!L278+[1]lps!K278+[1]lddk!L277)/4</f>
        <v>0.96499999999999986</v>
      </c>
      <c r="J33" s="190">
        <f t="shared" ref="J33:J38" si="3">SUM(H33*I33)</f>
        <v>1381666.7349999999</v>
      </c>
      <c r="K33" s="190">
        <f t="shared" si="0"/>
        <v>-50112.26500000013</v>
      </c>
      <c r="L33" s="192"/>
      <c r="M33" s="277"/>
    </row>
    <row r="34" spans="2:13" ht="66.75" customHeight="1">
      <c r="B34" s="188" t="s">
        <v>846</v>
      </c>
      <c r="C34" s="189" t="s">
        <v>694</v>
      </c>
      <c r="D34" s="189" t="s">
        <v>504</v>
      </c>
      <c r="E34" s="189" t="s">
        <v>695</v>
      </c>
      <c r="F34" s="189" t="str">
        <f>[1]vk!E280</f>
        <v>149</v>
      </c>
      <c r="G34" s="189" t="str">
        <f>[1]vk!F280</f>
        <v>Personu apliecinošu un ceļošanas dokumentu izsniegšana - pasu un personu apliecību personalizēšana un izsniegšana</v>
      </c>
      <c r="H34" s="190">
        <f>[1]vk!G280</f>
        <v>2974396</v>
      </c>
      <c r="I34" s="191">
        <f>([1]vk!L280+[1]fm!L279+[1]lps!K279+[1]lddk!L278)/4</f>
        <v>0.99500000000000011</v>
      </c>
      <c r="J34" s="190">
        <f t="shared" si="3"/>
        <v>2959524.0200000005</v>
      </c>
      <c r="K34" s="190">
        <f t="shared" si="0"/>
        <v>-14871.979999999516</v>
      </c>
      <c r="L34" s="192"/>
      <c r="M34" s="277"/>
    </row>
    <row r="35" spans="2:13" ht="101.25" customHeight="1">
      <c r="B35" s="188" t="s">
        <v>846</v>
      </c>
      <c r="C35" s="189" t="s">
        <v>694</v>
      </c>
      <c r="D35" s="189" t="s">
        <v>504</v>
      </c>
      <c r="E35" s="189" t="s">
        <v>695</v>
      </c>
      <c r="F35" s="189" t="str">
        <f>[1]vk!E281</f>
        <v>150</v>
      </c>
      <c r="G35" s="189" t="str">
        <f>[1]vk!F281</f>
        <v>Migrācijas politikas izstrāde un īstenošana- ārzemnieku ieceļošanas režīma nodrošināšana un kontrole, vīzu, uzturēšanās atļauju un darba atļauju izsniegšana, informācijas apmaiņas nodrošināšana ar ES informācijas sistēmām</v>
      </c>
      <c r="H35" s="190">
        <f>[1]vk!G281</f>
        <v>872940</v>
      </c>
      <c r="I35" s="191">
        <f>([1]vk!L281+[1]fm!L280+[1]lps!K280+[1]lddk!L279)/4</f>
        <v>0.89124999999999999</v>
      </c>
      <c r="J35" s="190">
        <f t="shared" si="3"/>
        <v>778007.77500000002</v>
      </c>
      <c r="K35" s="190">
        <f t="shared" ref="K35:K67" si="4">SUM(J35-H35)</f>
        <v>-94932.224999999977</v>
      </c>
      <c r="L35" s="192"/>
      <c r="M35" s="277"/>
    </row>
    <row r="36" spans="2:13" ht="67.5" customHeight="1">
      <c r="B36" s="188" t="s">
        <v>846</v>
      </c>
      <c r="C36" s="189" t="s">
        <v>694</v>
      </c>
      <c r="D36" s="189" t="s">
        <v>504</v>
      </c>
      <c r="E36" s="189" t="s">
        <v>695</v>
      </c>
      <c r="F36" s="189" t="str">
        <f>[1]vk!E282</f>
        <v>151</v>
      </c>
      <c r="G36" s="189" t="str">
        <f>[1]vk!F282</f>
        <v>Patvēruma politikas izstrāde un īstenošana, lēmumu pieņemšana par bēgļa vai alternatīvā statusa piešķiršanu, pabalstu izmaksa patvēruma meklētājiem un bēgļiem, patvēruma meklētāju izmitināšana</v>
      </c>
      <c r="H36" s="190">
        <f>[1]vk!G282</f>
        <v>232615</v>
      </c>
      <c r="I36" s="191">
        <f>([1]vk!L282+[1]fm!L281+[1]lps!K281+[1]lddk!L280+[1]elpa!L280)/5</f>
        <v>0.85099999999999998</v>
      </c>
      <c r="J36" s="190">
        <f t="shared" si="3"/>
        <v>197955.36499999999</v>
      </c>
      <c r="K36" s="190">
        <f t="shared" si="4"/>
        <v>-34659.635000000009</v>
      </c>
      <c r="L36" s="192"/>
      <c r="M36" s="277"/>
    </row>
    <row r="37" spans="2:13" ht="82.5" customHeight="1">
      <c r="B37" s="188" t="s">
        <v>846</v>
      </c>
      <c r="C37" s="189" t="s">
        <v>694</v>
      </c>
      <c r="D37" s="189" t="s">
        <v>504</v>
      </c>
      <c r="E37" s="189" t="s">
        <v>695</v>
      </c>
      <c r="F37" s="189" t="str">
        <f>[1]vk!E283</f>
        <v>152</v>
      </c>
      <c r="G37" s="189" t="str">
        <f>[1]vk!F283</f>
        <v>Repatriācijas politikas izstrāde un īstenošana - repatrianta statusa piešķiršana un pabalstu izmaksa repatriantiem, pabalstu izmaksa Krievijas Federācijas militārpersonām un viņu ģimenes locekļiem</v>
      </c>
      <c r="H37" s="190">
        <f>[1]vk!G283</f>
        <v>163330</v>
      </c>
      <c r="I37" s="191">
        <f>([1]vk!L283+[1]fm!L282+[1]lps!K282+[1]lddk!L281+[1]elpa!L281)/5</f>
        <v>0.81799999999999995</v>
      </c>
      <c r="J37" s="190">
        <f t="shared" si="3"/>
        <v>133603.94</v>
      </c>
      <c r="K37" s="190">
        <f t="shared" si="4"/>
        <v>-29726.059999999998</v>
      </c>
      <c r="L37" s="192"/>
      <c r="M37" s="277"/>
    </row>
    <row r="38" spans="2:13" ht="47.25">
      <c r="B38" s="188" t="s">
        <v>846</v>
      </c>
      <c r="C38" s="189" t="s">
        <v>694</v>
      </c>
      <c r="D38" s="189" t="s">
        <v>504</v>
      </c>
      <c r="E38" s="189" t="s">
        <v>695</v>
      </c>
      <c r="F38" s="189" t="str">
        <f>[1]vk!E284</f>
        <v>524</v>
      </c>
      <c r="G38" s="189" t="str">
        <f>[1]vk!F284</f>
        <v>Valsts politikas īstenošana Latvijas pilsonības jomā</v>
      </c>
      <c r="H38" s="190">
        <f>[1]vk!G284</f>
        <v>434329</v>
      </c>
      <c r="I38" s="191">
        <f>([1]vk!L284+[1]fm!L283+[1]lps!K283+[1]lddk!L282+[1]elpa!L282)/5</f>
        <v>0.83800000000000008</v>
      </c>
      <c r="J38" s="190">
        <f t="shared" si="3"/>
        <v>363967.70200000005</v>
      </c>
      <c r="K38" s="190">
        <f t="shared" si="4"/>
        <v>-70361.297999999952</v>
      </c>
      <c r="L38" s="192"/>
      <c r="M38" s="277"/>
    </row>
    <row r="39" spans="2:13" ht="47.25">
      <c r="B39" s="188" t="s">
        <v>846</v>
      </c>
      <c r="C39" s="188" t="s">
        <v>694</v>
      </c>
      <c r="D39" s="188" t="s">
        <v>504</v>
      </c>
      <c r="E39" s="188" t="s">
        <v>695</v>
      </c>
      <c r="F39" s="188"/>
      <c r="G39" s="188"/>
      <c r="H39" s="194">
        <f>SUM(H33:H38)</f>
        <v>6109389</v>
      </c>
      <c r="I39" s="195"/>
      <c r="J39" s="194">
        <f>SUM(J33:J38)</f>
        <v>5814725.5370000023</v>
      </c>
      <c r="K39" s="194">
        <f t="shared" si="4"/>
        <v>-294663.46299999766</v>
      </c>
      <c r="L39" s="196">
        <f>SUM(1-(J39/H39))</f>
        <v>4.8231249147827615E-2</v>
      </c>
      <c r="M39" s="277"/>
    </row>
    <row r="40" spans="2:13" ht="47.25">
      <c r="B40" s="188" t="s">
        <v>846</v>
      </c>
      <c r="C40" s="189" t="s">
        <v>696</v>
      </c>
      <c r="D40" s="189" t="s">
        <v>504</v>
      </c>
      <c r="E40" s="189" t="s">
        <v>697</v>
      </c>
      <c r="F40" s="189" t="str">
        <f>[1]vk!E286</f>
        <v>135</v>
      </c>
      <c r="G40" s="189" t="str">
        <f>[1]vk!F286</f>
        <v>Katastrofu pārvaldīšana, ugunsdzēsības un glābšanas darbu nodrošināšana</v>
      </c>
      <c r="H40" s="190">
        <f>[1]vk!G286</f>
        <v>22355386</v>
      </c>
      <c r="I40" s="191">
        <f>([1]vk!L286+[1]fm!L285+[1]lps!K285+[1]lddk!L284+[1]elpa!L284)/5</f>
        <v>0.99099999999999999</v>
      </c>
      <c r="J40" s="190">
        <f>SUM(H40*I40)</f>
        <v>22154187.526000001</v>
      </c>
      <c r="K40" s="190">
        <f t="shared" si="4"/>
        <v>-201198.47399999946</v>
      </c>
      <c r="L40" s="192"/>
      <c r="M40" s="277"/>
    </row>
    <row r="41" spans="2:13" ht="47.25">
      <c r="B41" s="188" t="s">
        <v>846</v>
      </c>
      <c r="C41" s="189" t="s">
        <v>696</v>
      </c>
      <c r="D41" s="189" t="s">
        <v>504</v>
      </c>
      <c r="E41" s="189" t="s">
        <v>697</v>
      </c>
      <c r="F41" s="189" t="str">
        <f>[1]vk!E287</f>
        <v>136</v>
      </c>
      <c r="G41" s="189" t="str">
        <f>[1]vk!F287</f>
        <v>Civilās aizsardzības plānošana, civilās aizsardzības prasību ievērošanas kontrole un ugunsdrošības uzraudzība</v>
      </c>
      <c r="H41" s="190">
        <f>[1]vk!G287</f>
        <v>992463</v>
      </c>
      <c r="I41" s="191">
        <f>([1]vk!L287+[1]fm!L286+[1]lps!K286+[1]lddk!L285+[1]elpa!L285)/5</f>
        <v>0.90800000000000003</v>
      </c>
      <c r="J41" s="190">
        <f>SUM(H41*I41)</f>
        <v>901156.40399999998</v>
      </c>
      <c r="K41" s="190">
        <f t="shared" si="4"/>
        <v>-91306.59600000002</v>
      </c>
      <c r="L41" s="192"/>
      <c r="M41" s="277"/>
    </row>
    <row r="42" spans="2:13" ht="47.25">
      <c r="B42" s="188" t="s">
        <v>846</v>
      </c>
      <c r="C42" s="189" t="s">
        <v>696</v>
      </c>
      <c r="D42" s="189" t="s">
        <v>504</v>
      </c>
      <c r="E42" s="189" t="s">
        <v>697</v>
      </c>
      <c r="F42" s="189" t="str">
        <f>[1]vk!E288</f>
        <v>137</v>
      </c>
      <c r="G42" s="189" t="str">
        <f>[1]vk!F288</f>
        <v>Profesionālā vidējā, profesionālā augstākā izglītība un profesionālā tālākizglītība</v>
      </c>
      <c r="H42" s="190">
        <f>[1]vk!G288</f>
        <v>584062</v>
      </c>
      <c r="I42" s="191">
        <f>([1]vk!L288+[1]fm!L287+[1]lps!K287+[1]lddk!L286)/4</f>
        <v>0.91749999999999998</v>
      </c>
      <c r="J42" s="190">
        <f>SUM(H42*I42)</f>
        <v>535876.88500000001</v>
      </c>
      <c r="K42" s="190">
        <f t="shared" si="4"/>
        <v>-48185.114999999991</v>
      </c>
      <c r="L42" s="192"/>
      <c r="M42" s="277"/>
    </row>
    <row r="43" spans="2:13" ht="47.25">
      <c r="B43" s="188" t="s">
        <v>846</v>
      </c>
      <c r="C43" s="189" t="s">
        <v>696</v>
      </c>
      <c r="D43" s="189" t="s">
        <v>504</v>
      </c>
      <c r="E43" s="189" t="s">
        <v>697</v>
      </c>
      <c r="F43" s="189" t="str">
        <f>[1]vk!E289</f>
        <v>138</v>
      </c>
      <c r="G43" s="189" t="str">
        <f>[1]vk!F289</f>
        <v>VUGD Nekustamo īpašumu uzturēšana un apsaimniekošana</v>
      </c>
      <c r="H43" s="190">
        <f>[1]vk!G289</f>
        <v>1069919</v>
      </c>
      <c r="I43" s="191">
        <v>0.85</v>
      </c>
      <c r="J43" s="190">
        <f>SUM(H43*I43)</f>
        <v>909431.15</v>
      </c>
      <c r="K43" s="190">
        <f t="shared" si="4"/>
        <v>-160487.84999999998</v>
      </c>
      <c r="L43" s="192"/>
      <c r="M43" s="277"/>
    </row>
    <row r="44" spans="2:13" ht="47.25">
      <c r="B44" s="188" t="s">
        <v>846</v>
      </c>
      <c r="C44" s="189" t="s">
        <v>696</v>
      </c>
      <c r="D44" s="189" t="str">
        <f>[1]vk!C290</f>
        <v>Zemkopības ministrija</v>
      </c>
      <c r="E44" s="189" t="str">
        <f>[1]vk!D290</f>
        <v>Meža resursu valsts uzraudzība</v>
      </c>
      <c r="F44" s="189" t="str">
        <f>[1]vk!E290</f>
        <v>1001</v>
      </c>
      <c r="G44" s="189" t="str">
        <f>[1]vk!F290</f>
        <v>Meža ugunsdrošības pasākumi</v>
      </c>
      <c r="H44" s="190">
        <f>[1]vk!G290</f>
        <v>2264078</v>
      </c>
      <c r="I44" s="193">
        <v>1</v>
      </c>
      <c r="J44" s="190">
        <f>SUM(H44*I44)</f>
        <v>2264078</v>
      </c>
      <c r="K44" s="190">
        <f t="shared" si="4"/>
        <v>0</v>
      </c>
      <c r="L44" s="192"/>
      <c r="M44" s="277"/>
    </row>
    <row r="45" spans="2:13" ht="47.25">
      <c r="B45" s="188" t="s">
        <v>846</v>
      </c>
      <c r="C45" s="188" t="s">
        <v>696</v>
      </c>
      <c r="D45" s="188"/>
      <c r="E45" s="188"/>
      <c r="F45" s="188"/>
      <c r="G45" s="188"/>
      <c r="H45" s="194">
        <f>SUM(H40:H44)</f>
        <v>27265908</v>
      </c>
      <c r="I45" s="195"/>
      <c r="J45" s="194">
        <f>SUM(J40:J44)</f>
        <v>26764729.965</v>
      </c>
      <c r="K45" s="194">
        <f t="shared" si="4"/>
        <v>-501178.03500000015</v>
      </c>
      <c r="L45" s="196">
        <f>SUM(1-(J45/H45))</f>
        <v>1.8381123966236479E-2</v>
      </c>
      <c r="M45" s="277"/>
    </row>
    <row r="46" spans="2:13" ht="257.25" customHeight="1">
      <c r="B46" s="188" t="s">
        <v>846</v>
      </c>
      <c r="C46" s="189" t="s">
        <v>828</v>
      </c>
      <c r="D46" s="189" t="s">
        <v>512</v>
      </c>
      <c r="E46" s="189" t="str">
        <f>[1]vk!D292</f>
        <v>Atlīdzība tiesu izpildītājiem par izpildu darbībām</v>
      </c>
      <c r="F46" s="189" t="str">
        <f>[1]vk!E292</f>
        <v>521</v>
      </c>
      <c r="G46" s="189" t="str">
        <f>[1]vk!F292</f>
        <v>Zvērinātu tiesu izpildītāju darbības nodrošināšana likumā noteiktajā kārtībā</v>
      </c>
      <c r="H46" s="190">
        <f>[1]vk!G292</f>
        <v>102295</v>
      </c>
      <c r="I46" s="193">
        <v>1</v>
      </c>
      <c r="J46" s="190">
        <f t="shared" ref="J46:J51" si="5">SUM(H46*I46)</f>
        <v>102295</v>
      </c>
      <c r="K46" s="190">
        <f t="shared" si="4"/>
        <v>0</v>
      </c>
      <c r="L46" s="192"/>
      <c r="M46" s="146" t="s">
        <v>118</v>
      </c>
    </row>
    <row r="47" spans="2:13" ht="253.5" customHeight="1">
      <c r="B47" s="188" t="s">
        <v>846</v>
      </c>
      <c r="C47" s="189" t="s">
        <v>828</v>
      </c>
      <c r="D47" s="189" t="s">
        <v>512</v>
      </c>
      <c r="E47" s="189" t="str">
        <f>[1]vk!D293</f>
        <v>Tiesu ekspertīžu zinātniskā pētniecība</v>
      </c>
      <c r="F47" s="189" t="str">
        <f>[1]vk!E293</f>
        <v>526</v>
      </c>
      <c r="G47" s="189" t="str">
        <f>[1]vk!F293</f>
        <v>Tiesu ekspertīzes veikšana kriminālprocesa, civilprocesa un administratīvā procesa ietvaros, kā arī pēc juridisko un fizisko personu pieprasījuma</v>
      </c>
      <c r="H47" s="190">
        <f>[1]vk!G293</f>
        <v>488612</v>
      </c>
      <c r="I47" s="191">
        <f>([1]vk!L293+[1]fm!L292+[1]lps!K292+[1]lddk!L291)/4</f>
        <v>0.875</v>
      </c>
      <c r="J47" s="190">
        <f t="shared" si="5"/>
        <v>427535.5</v>
      </c>
      <c r="K47" s="190">
        <f t="shared" si="4"/>
        <v>-61076.5</v>
      </c>
      <c r="L47" s="192"/>
      <c r="M47" s="146" t="s">
        <v>65</v>
      </c>
    </row>
    <row r="48" spans="2:13" ht="251.25" customHeight="1">
      <c r="B48" s="188" t="s">
        <v>846</v>
      </c>
      <c r="C48" s="189" t="s">
        <v>828</v>
      </c>
      <c r="D48" s="189" t="s">
        <v>512</v>
      </c>
      <c r="E48" s="189" t="str">
        <f>[1]vk!D294</f>
        <v>Zaudējumu atlīdzība nepamatoti aizturētajām, arestētajām un notiesātajām personām</v>
      </c>
      <c r="F48" s="189" t="str">
        <f>[1]vk!E294</f>
        <v>529</v>
      </c>
      <c r="G48" s="189" t="str">
        <f>[1]vk!F294</f>
        <v>Fizisko personu iesniegumu par nodarīto zaudējumu atlīdzināšanu izskatīšana</v>
      </c>
      <c r="H48" s="190">
        <f>[1]vk!G294</f>
        <v>45556</v>
      </c>
      <c r="I48" s="191">
        <f>([1]vk!L294+[1]fm!L293+[1]lps!K293+[1]lddk!L292+[1]elpa!L292)/5</f>
        <v>0.99299999999999999</v>
      </c>
      <c r="J48" s="190">
        <f t="shared" si="5"/>
        <v>45237.108</v>
      </c>
      <c r="K48" s="190">
        <f t="shared" si="4"/>
        <v>-318.89199999999983</v>
      </c>
      <c r="L48" s="192"/>
      <c r="M48" s="146" t="s">
        <v>119</v>
      </c>
    </row>
    <row r="49" spans="2:13" ht="409.5" customHeight="1">
      <c r="B49" s="188" t="s">
        <v>846</v>
      </c>
      <c r="C49" s="189" t="s">
        <v>828</v>
      </c>
      <c r="D49" s="189" t="s">
        <v>512</v>
      </c>
      <c r="E49" s="189" t="s">
        <v>698</v>
      </c>
      <c r="F49" s="189" t="str">
        <f>[1]vk!E295</f>
        <v>591</v>
      </c>
      <c r="G49" s="189" t="str">
        <f>[1]vk!F295</f>
        <v>Līdzekļu, kas paredzēti valsts nodrošinātai juridiskajai palīdzībai, apsaimniekošana (nodrošināt valsts nodrošināto juridisko palīdzību civillietās (t.sk. pārrobežu strīdos), privātās apsūdzības kriminālprocesā cietušajam un administratīvajās lietās apel</v>
      </c>
      <c r="H49" s="190">
        <f>[1]vk!G295</f>
        <v>882864</v>
      </c>
      <c r="I49" s="191">
        <f>([1]vk!L295+[1]fm!L294+[1]lps!K294+[1]lddk!L293+[1]elpa!L293)/5</f>
        <v>0.91600000000000004</v>
      </c>
      <c r="J49" s="190">
        <f t="shared" si="5"/>
        <v>808703.424</v>
      </c>
      <c r="K49" s="190">
        <f t="shared" si="4"/>
        <v>-74160.576000000001</v>
      </c>
      <c r="L49" s="192"/>
      <c r="M49" s="182" t="s">
        <v>64</v>
      </c>
    </row>
    <row r="50" spans="2:13" ht="213" customHeight="1">
      <c r="B50" s="188" t="s">
        <v>846</v>
      </c>
      <c r="C50" s="189" t="s">
        <v>828</v>
      </c>
      <c r="D50" s="189" t="s">
        <v>512</v>
      </c>
      <c r="E50" s="189" t="s">
        <v>698</v>
      </c>
      <c r="F50" s="189" t="str">
        <f>[1]vk!E296</f>
        <v>592</v>
      </c>
      <c r="G50" s="189" t="str">
        <f>[1]vk!F296</f>
        <v>Atlīdzības izmaksāšana zvērinātu advokātu vecākajiem par advokātu darba koordināciju kriminālprocesā ;</v>
      </c>
      <c r="H50" s="190">
        <f>[1]vk!G296</f>
        <v>141448</v>
      </c>
      <c r="I50" s="191">
        <f>([1]vk!L296+[1]fm!L295+[1]lps!K295+[1]lddk!L294)/4</f>
        <v>0.78</v>
      </c>
      <c r="J50" s="190">
        <f t="shared" si="5"/>
        <v>110329.44</v>
      </c>
      <c r="K50" s="190">
        <f t="shared" si="4"/>
        <v>-31118.559999999998</v>
      </c>
      <c r="L50" s="192"/>
      <c r="M50" s="146" t="s">
        <v>120</v>
      </c>
    </row>
    <row r="51" spans="2:13" ht="351.75" customHeight="1">
      <c r="B51" s="188" t="s">
        <v>846</v>
      </c>
      <c r="C51" s="189" t="s">
        <v>828</v>
      </c>
      <c r="D51" s="189" t="s">
        <v>512</v>
      </c>
      <c r="E51" s="189" t="s">
        <v>698</v>
      </c>
      <c r="F51" s="189" t="str">
        <f>[1]vk!E297</f>
        <v>593</v>
      </c>
      <c r="G51" s="189" t="str">
        <f>[1]vk!F297</f>
        <v>Valsts kompensāciju izmaksas nodrošināšana personām, kuras Kriminālprocesa likumā noteiktajā kārtībā ir atzītas par cietušajiem</v>
      </c>
      <c r="H51" s="190">
        <f>[1]vk!G297</f>
        <v>381963</v>
      </c>
      <c r="I51" s="191">
        <f>([1]vk!L297+[1]fm!L296+[1]lps!K296+[1]lddk!L295+[1]elpa!L295)/5</f>
        <v>0.93</v>
      </c>
      <c r="J51" s="190">
        <f t="shared" si="5"/>
        <v>355225.59</v>
      </c>
      <c r="K51" s="190">
        <f t="shared" si="4"/>
        <v>-26737.409999999974</v>
      </c>
      <c r="L51" s="192"/>
      <c r="M51" s="146" t="s">
        <v>63</v>
      </c>
    </row>
    <row r="52" spans="2:13" ht="78.75">
      <c r="B52" s="188" t="s">
        <v>846</v>
      </c>
      <c r="C52" s="188" t="s">
        <v>828</v>
      </c>
      <c r="D52" s="188" t="s">
        <v>512</v>
      </c>
      <c r="E52" s="188"/>
      <c r="F52" s="188"/>
      <c r="G52" s="188"/>
      <c r="H52" s="194">
        <f>SUM(H46:H51)</f>
        <v>2042738</v>
      </c>
      <c r="I52" s="195"/>
      <c r="J52" s="194">
        <f>SUM(J46:J51)</f>
        <v>1849326.0620000002</v>
      </c>
      <c r="K52" s="194">
        <f t="shared" si="4"/>
        <v>-193411.93799999985</v>
      </c>
      <c r="L52" s="196">
        <f>SUM(1-(J52/H52))</f>
        <v>9.4682694501203701E-2</v>
      </c>
      <c r="M52" s="146"/>
    </row>
    <row r="53" spans="2:13" ht="47.25">
      <c r="B53" s="188" t="s">
        <v>846</v>
      </c>
      <c r="C53" s="189" t="s">
        <v>699</v>
      </c>
      <c r="D53" s="189" t="s">
        <v>512</v>
      </c>
      <c r="E53" s="189" t="s">
        <v>700</v>
      </c>
      <c r="F53" s="189" t="str">
        <f>[1]vk!E299</f>
        <v>530</v>
      </c>
      <c r="G53" s="189" t="str">
        <f>[1]vk!F299</f>
        <v>Iestādes vadība</v>
      </c>
      <c r="H53" s="190">
        <f>[1]vk!G299</f>
        <v>85342</v>
      </c>
      <c r="I53" s="191">
        <f>([1]vk!L299+[1]fm!L298+[1]lps!K298+[1]lddk!L297)/4</f>
        <v>1</v>
      </c>
      <c r="J53" s="190">
        <f>SUM(H53*I53)</f>
        <v>85342</v>
      </c>
      <c r="K53" s="190">
        <f t="shared" si="4"/>
        <v>0</v>
      </c>
      <c r="L53" s="192"/>
      <c r="M53" s="146"/>
    </row>
    <row r="54" spans="2:13" ht="63">
      <c r="B54" s="188" t="s">
        <v>846</v>
      </c>
      <c r="C54" s="189" t="s">
        <v>699</v>
      </c>
      <c r="D54" s="189" t="s">
        <v>512</v>
      </c>
      <c r="E54" s="189" t="s">
        <v>700</v>
      </c>
      <c r="F54" s="189" t="str">
        <f>[1]vk!E300</f>
        <v>531</v>
      </c>
      <c r="G54" s="189" t="str">
        <f>[1]vk!F300</f>
        <v>Kriminālsoda - brīvības atņemšana - izpilde (notiesāto ēdināšana, veselības aprūpe, apgāde ar normatīvajos aktos noteikto, ieslodzījuma vietu uzturēšana, utml.)</v>
      </c>
      <c r="H54" s="190">
        <v>15378258</v>
      </c>
      <c r="I54" s="193">
        <v>1</v>
      </c>
      <c r="J54" s="190">
        <f>SUM(H54*I54)</f>
        <v>15378258</v>
      </c>
      <c r="K54" s="190">
        <f t="shared" si="4"/>
        <v>0</v>
      </c>
      <c r="L54" s="192"/>
      <c r="M54" s="146"/>
    </row>
    <row r="55" spans="2:13" ht="63">
      <c r="B55" s="188" t="s">
        <v>846</v>
      </c>
      <c r="C55" s="189" t="s">
        <v>699</v>
      </c>
      <c r="D55" s="189" t="s">
        <v>512</v>
      </c>
      <c r="E55" s="189" t="s">
        <v>700</v>
      </c>
      <c r="F55" s="189" t="str">
        <f>[1]vk!E301</f>
        <v>532</v>
      </c>
      <c r="G55" s="189" t="str">
        <f>[1]vk!F301</f>
        <v>Drošības līdzekļa -apcietinājums - izpilde (apcietināto ēdināšana, veselības aprūpe, apgāde ar normatīvajos aktos noteikto, ieslodzījuma vietu uzturēšana, utml.)</v>
      </c>
      <c r="H55" s="190">
        <v>5939108</v>
      </c>
      <c r="I55" s="191">
        <v>1</v>
      </c>
      <c r="J55" s="190">
        <f>SUM(H55*I55)</f>
        <v>5939108</v>
      </c>
      <c r="K55" s="190">
        <f t="shared" si="4"/>
        <v>0</v>
      </c>
      <c r="L55" s="192"/>
      <c r="M55" s="146"/>
    </row>
    <row r="56" spans="2:13" ht="193.5" customHeight="1">
      <c r="B56" s="188" t="s">
        <v>846</v>
      </c>
      <c r="C56" s="189" t="s">
        <v>699</v>
      </c>
      <c r="D56" s="189" t="s">
        <v>512</v>
      </c>
      <c r="E56" s="189" t="s">
        <v>700</v>
      </c>
      <c r="F56" s="189" t="str">
        <f>[1]vk!E302</f>
        <v>533</v>
      </c>
      <c r="G56" s="189" t="str">
        <f>[1]vk!F302</f>
        <v>Kriminālsoda - arests - izpilde (ar arestu notiesāto ēdināšana, veselības aprūpe, apgāde ar normatīvajos aktos noteikto, ieslodzījuma vietu uzturēšana, utml.)</v>
      </c>
      <c r="H56" s="190">
        <v>41065</v>
      </c>
      <c r="I56" s="191">
        <v>1</v>
      </c>
      <c r="J56" s="190">
        <f>SUM(H56*I56)</f>
        <v>41065</v>
      </c>
      <c r="K56" s="190">
        <f t="shared" si="4"/>
        <v>0</v>
      </c>
      <c r="L56" s="192"/>
      <c r="M56" s="146" t="s">
        <v>34</v>
      </c>
    </row>
    <row r="57" spans="2:13" ht="47.25">
      <c r="B57" s="188" t="s">
        <v>846</v>
      </c>
      <c r="C57" s="188" t="s">
        <v>699</v>
      </c>
      <c r="D57" s="188" t="s">
        <v>512</v>
      </c>
      <c r="E57" s="188" t="s">
        <v>700</v>
      </c>
      <c r="F57" s="188"/>
      <c r="G57" s="188"/>
      <c r="H57" s="194">
        <f>SUM(H53:H56)</f>
        <v>21443773</v>
      </c>
      <c r="I57" s="195"/>
      <c r="J57" s="194">
        <f>SUM(J53:J56)</f>
        <v>21443773</v>
      </c>
      <c r="K57" s="194">
        <f t="shared" si="4"/>
        <v>0</v>
      </c>
      <c r="L57" s="196">
        <f>SUM(1-(J57/H57))</f>
        <v>0</v>
      </c>
      <c r="M57" s="139"/>
    </row>
    <row r="58" spans="2:13" ht="94.5">
      <c r="B58" s="188" t="s">
        <v>846</v>
      </c>
      <c r="C58" s="189" t="s">
        <v>827</v>
      </c>
      <c r="D58" s="189" t="s">
        <v>536</v>
      </c>
      <c r="E58" s="189" t="str">
        <f>[1]vk!D304</f>
        <v>Valsts drošības aizsardzība</v>
      </c>
      <c r="F58" s="189" t="str">
        <f>[1]vk!E304</f>
        <v>1</v>
      </c>
      <c r="G58" s="189" t="str">
        <f>[1]vk!F304</f>
        <v>Valsts militārā aizsardzība (Militārās izlūkošanas un drošības dienesta darbības nodrošināšana)</v>
      </c>
      <c r="H58" s="190">
        <f>[1]vk!G304</f>
        <v>4681118</v>
      </c>
      <c r="I58" s="191">
        <f>([1]vk!L304+[1]fm!L303+[1]lps!K303+[1]lddk!L302+[1]elpa!L298)/5</f>
        <v>0.92599999999999993</v>
      </c>
      <c r="J58" s="190">
        <f>SUM(H58*I58)</f>
        <v>4334715.2680000002</v>
      </c>
      <c r="K58" s="190">
        <f t="shared" si="4"/>
        <v>-346402.73199999984</v>
      </c>
      <c r="L58" s="192"/>
      <c r="M58" s="138"/>
    </row>
    <row r="59" spans="2:13" ht="107.25" customHeight="1">
      <c r="B59" s="188" t="s">
        <v>846</v>
      </c>
      <c r="C59" s="189" t="s">
        <v>827</v>
      </c>
      <c r="D59" s="189" t="s">
        <v>504</v>
      </c>
      <c r="E59" s="189" t="s">
        <v>506</v>
      </c>
      <c r="F59" s="189" t="str">
        <f>[1]vk!E308</f>
        <v>113</v>
      </c>
      <c r="G59" s="189" t="str">
        <f>[1]vk!F308</f>
        <v>Iekšlietu ministrijas padotībā esošo iestāžu darba koordinēšana komunikāciju tehnoloģiju (KT) jomā. KT komunikācijas tehnoloģiju resursu plānošana, ieviešana, attīstība un uzturēšana, vienotās operatīvo dienestu radiosakaru un telekomunikācijas sistēmas</v>
      </c>
      <c r="H59" s="190">
        <f>[1]vk!G308</f>
        <v>1147840</v>
      </c>
      <c r="I59" s="191">
        <f>([1]vk!L308+[1]fm!L307+[1]lps!K307+[1]lddk!L306+[1]elpa!L302)/5</f>
        <v>0.91400000000000003</v>
      </c>
      <c r="J59" s="190">
        <f t="shared" ref="J59:J68" si="6">SUM(H59*I59)</f>
        <v>1049125.76</v>
      </c>
      <c r="K59" s="190">
        <f t="shared" si="4"/>
        <v>-98714.239999999991</v>
      </c>
      <c r="L59" s="192"/>
      <c r="M59" s="138"/>
    </row>
    <row r="60" spans="2:13" ht="98.25" customHeight="1">
      <c r="B60" s="188" t="s">
        <v>846</v>
      </c>
      <c r="C60" s="189" t="s">
        <v>827</v>
      </c>
      <c r="D60" s="189" t="s">
        <v>504</v>
      </c>
      <c r="E60" s="189" t="s">
        <v>506</v>
      </c>
      <c r="F60" s="189" t="str">
        <f>[1]vk!E309</f>
        <v>114</v>
      </c>
      <c r="G60" s="189" t="str">
        <f>[1]vk!F309</f>
        <v>Informācijas sistēmu darbības organizēšana un vadīšana, sistēmu attīstības, datu kvalitātes kontroles nodrošināšana, informācijas sistēmās iekļauto ziņu sniegšana Eiropas Savienības, starptautiskajos un nacionālajos tiesību aktos noteiktajā kārtībā</v>
      </c>
      <c r="H60" s="190">
        <f>[1]vk!G309</f>
        <v>617622</v>
      </c>
      <c r="I60" s="191">
        <f>([1]vk!L309+[1]fm!L308+[1]lps!K308+[1]lddk!L307+[1]elpa!L303)/5</f>
        <v>0.93800000000000006</v>
      </c>
      <c r="J60" s="190">
        <f t="shared" si="6"/>
        <v>579329.43599999999</v>
      </c>
      <c r="K60" s="190">
        <f t="shared" si="4"/>
        <v>-38292.564000000013</v>
      </c>
      <c r="L60" s="192"/>
      <c r="M60" s="138"/>
    </row>
    <row r="61" spans="2:13" ht="101.25" customHeight="1">
      <c r="B61" s="188" t="s">
        <v>846</v>
      </c>
      <c r="C61" s="189" t="s">
        <v>827</v>
      </c>
      <c r="D61" s="189" t="s">
        <v>504</v>
      </c>
      <c r="E61" s="189" t="s">
        <v>506</v>
      </c>
      <c r="F61" s="189" t="str">
        <f>[1]vk!E310</f>
        <v>115</v>
      </c>
      <c r="G61" s="189" t="str">
        <f>[1]vk!F310</f>
        <v>Iekšlietu ministrijas (IeM) padotībā esošo iestāžu darba koordinēšana informācijas tehnoloģiju (IT) jomā. IT resursu (t.sk. IeM optiskā datortīkla, lokālo datortīklu, divu datu centru infrastruktūras) plānošana, ieviešana, attīstība un uzturēšana, 7x24 n</v>
      </c>
      <c r="H61" s="190">
        <f>[1]vk!G310</f>
        <v>1262338</v>
      </c>
      <c r="I61" s="191">
        <f>([1]vk!L310+[1]fm!L309+[1]lps!K309+[1]lddk!L308+[1]elpa!L304)/5</f>
        <v>0.874</v>
      </c>
      <c r="J61" s="190">
        <f t="shared" si="6"/>
        <v>1103283.412</v>
      </c>
      <c r="K61" s="190">
        <f t="shared" si="4"/>
        <v>-159054.58799999999</v>
      </c>
      <c r="L61" s="192"/>
      <c r="M61" s="138"/>
    </row>
    <row r="62" spans="2:13" ht="105.75" customHeight="1">
      <c r="B62" s="188" t="s">
        <v>846</v>
      </c>
      <c r="C62" s="189" t="s">
        <v>827</v>
      </c>
      <c r="D62" s="189" t="s">
        <v>504</v>
      </c>
      <c r="E62" s="189" t="s">
        <v>506</v>
      </c>
      <c r="F62" s="189" t="str">
        <f>[1]vk!E311</f>
        <v>116</v>
      </c>
      <c r="G62" s="189" t="str">
        <f>[1]vk!F311</f>
        <v>IeM un tās padotībā esošo iestāžu ilgtermiņa un pastāvīgi glabājamo lietu (dokumentu un datu) uzkrāšanas, uzskaites, izmantošanas un saglabāšanas nodrošināšana līdz to nodošanai valsts arhīvā, kā arī ziņu izsniegšana tiesību aktos noteiktajā kārtībā</v>
      </c>
      <c r="H62" s="190">
        <f>[1]vk!G311</f>
        <v>92891</v>
      </c>
      <c r="I62" s="191">
        <f>([1]vk!L311+[1]fm!L310+[1]lps!K310+[1]lddk!L309+[1]elpa!L305)/5</f>
        <v>0.96099999999999997</v>
      </c>
      <c r="J62" s="190">
        <f t="shared" si="6"/>
        <v>89268.251000000004</v>
      </c>
      <c r="K62" s="190">
        <f t="shared" si="4"/>
        <v>-3622.7489999999962</v>
      </c>
      <c r="L62" s="192"/>
      <c r="M62" s="138"/>
    </row>
    <row r="63" spans="2:13" ht="94.5">
      <c r="B63" s="188" t="s">
        <v>846</v>
      </c>
      <c r="C63" s="189" t="s">
        <v>827</v>
      </c>
      <c r="D63" s="189" t="s">
        <v>504</v>
      </c>
      <c r="E63" s="189" t="s">
        <v>701</v>
      </c>
      <c r="F63" s="189" t="str">
        <f>[1]vk!E312</f>
        <v>160</v>
      </c>
      <c r="G63" s="189" t="str">
        <f>[1]vk!F312</f>
        <v>Iekšlietu ministrijas un tās padotībā esošo iestāžu īpašumā, valdījumā vai lietošanā esošo īpašumu pārvaldīšana un apsaimniekošana</v>
      </c>
      <c r="H63" s="190">
        <f>[1]vk!G312</f>
        <v>12064830</v>
      </c>
      <c r="I63" s="193">
        <v>0.85</v>
      </c>
      <c r="J63" s="190">
        <f t="shared" si="6"/>
        <v>10255105.5</v>
      </c>
      <c r="K63" s="190">
        <f t="shared" si="4"/>
        <v>-1809724.5</v>
      </c>
      <c r="L63" s="192"/>
      <c r="M63" s="146" t="s">
        <v>218</v>
      </c>
    </row>
    <row r="64" spans="2:13" ht="94.5">
      <c r="B64" s="188" t="s">
        <v>846</v>
      </c>
      <c r="C64" s="189" t="s">
        <v>827</v>
      </c>
      <c r="D64" s="189" t="s">
        <v>504</v>
      </c>
      <c r="E64" s="189" t="s">
        <v>701</v>
      </c>
      <c r="F64" s="189" t="str">
        <f>[1]vk!E313</f>
        <v>161</v>
      </c>
      <c r="G64" s="189" t="str">
        <f>[1]vk!F313</f>
        <v>Centralizēto iepirkumu veikšana Iekšlietu ministrijas un tās padotībā esošo iestāžu vajadzībām</v>
      </c>
      <c r="H64" s="190">
        <f>[1]vk!G313</f>
        <v>521914</v>
      </c>
      <c r="I64" s="191">
        <f>([1]vk!L313+[1]fm!L312+[1]lps!K312+[1]lddk!L311+[1]elpa!L307)/5</f>
        <v>0.87200000000000011</v>
      </c>
      <c r="J64" s="190">
        <f t="shared" si="6"/>
        <v>455109.00800000003</v>
      </c>
      <c r="K64" s="190">
        <f t="shared" si="4"/>
        <v>-66804.991999999969</v>
      </c>
      <c r="L64" s="192"/>
      <c r="M64" s="138"/>
    </row>
    <row r="65" spans="2:13" ht="94.5">
      <c r="B65" s="188" t="s">
        <v>846</v>
      </c>
      <c r="C65" s="189" t="s">
        <v>827</v>
      </c>
      <c r="D65" s="189" t="s">
        <v>504</v>
      </c>
      <c r="E65" s="189" t="s">
        <v>702</v>
      </c>
      <c r="F65" s="189" t="str">
        <f>[1]vk!E314</f>
        <v>157</v>
      </c>
      <c r="G65" s="189" t="str">
        <f>[1]vk!F314</f>
        <v>Ar krimināllietām saistīto lietisko pierādījumu un arestētās mantas glabāšana, realizācija vai iznīcināšana</v>
      </c>
      <c r="H65" s="190">
        <f>[1]vk!G314</f>
        <v>217640</v>
      </c>
      <c r="I65" s="191">
        <v>0.9</v>
      </c>
      <c r="J65" s="190">
        <f t="shared" si="6"/>
        <v>195876</v>
      </c>
      <c r="K65" s="190">
        <f t="shared" si="4"/>
        <v>-21764</v>
      </c>
      <c r="L65" s="192"/>
      <c r="M65" s="138"/>
    </row>
    <row r="66" spans="2:13" ht="94.5">
      <c r="B66" s="188" t="s">
        <v>846</v>
      </c>
      <c r="C66" s="189" t="s">
        <v>827</v>
      </c>
      <c r="D66" s="189" t="s">
        <v>504</v>
      </c>
      <c r="E66" s="199" t="s">
        <v>765</v>
      </c>
      <c r="F66" s="199" t="s">
        <v>766</v>
      </c>
      <c r="G66" s="199" t="s">
        <v>767</v>
      </c>
      <c r="H66" s="197">
        <v>718420</v>
      </c>
      <c r="I66" s="199">
        <v>0.94</v>
      </c>
      <c r="J66" s="190">
        <f t="shared" si="6"/>
        <v>675314.79999999993</v>
      </c>
      <c r="K66" s="190">
        <f t="shared" si="4"/>
        <v>-43105.20000000007</v>
      </c>
      <c r="L66" s="200"/>
      <c r="M66" s="138"/>
    </row>
    <row r="67" spans="2:13" ht="94.5">
      <c r="B67" s="188" t="s">
        <v>846</v>
      </c>
      <c r="C67" s="189" t="s">
        <v>827</v>
      </c>
      <c r="D67" s="189" t="s">
        <v>504</v>
      </c>
      <c r="E67" s="199" t="s">
        <v>845</v>
      </c>
      <c r="F67" s="199">
        <v>156</v>
      </c>
      <c r="G67" s="199" t="s">
        <v>35</v>
      </c>
      <c r="H67" s="197">
        <v>268818</v>
      </c>
      <c r="I67" s="199">
        <v>1</v>
      </c>
      <c r="J67" s="190">
        <f t="shared" si="6"/>
        <v>268818</v>
      </c>
      <c r="K67" s="190">
        <f t="shared" si="4"/>
        <v>0</v>
      </c>
      <c r="L67" s="200"/>
      <c r="M67" s="138"/>
    </row>
    <row r="68" spans="2:13" ht="94.5">
      <c r="B68" s="188" t="s">
        <v>846</v>
      </c>
      <c r="C68" s="189" t="s">
        <v>827</v>
      </c>
      <c r="D68" s="189" t="s">
        <v>504</v>
      </c>
      <c r="E68" s="189" t="s">
        <v>702</v>
      </c>
      <c r="F68" s="189" t="str">
        <f>[1]vk!E315</f>
        <v>158</v>
      </c>
      <c r="G68" s="189" t="str">
        <f>[1]vk!F315</f>
        <v>Administratīvo pārkāpumu lietās izņemtās mantas un dokumentu glabāšana, realizācija vai iznīcināšana</v>
      </c>
      <c r="H68" s="190">
        <f>[1]vk!G315</f>
        <v>339963</v>
      </c>
      <c r="I68" s="191">
        <v>0.91</v>
      </c>
      <c r="J68" s="190">
        <f t="shared" si="6"/>
        <v>309366.33</v>
      </c>
      <c r="K68" s="190">
        <f t="shared" ref="K68:K83" si="7">SUM(J68-H68)</f>
        <v>-30596.669999999984</v>
      </c>
      <c r="L68" s="192"/>
      <c r="M68" s="138"/>
    </row>
    <row r="69" spans="2:13" ht="94.5">
      <c r="B69" s="188" t="s">
        <v>846</v>
      </c>
      <c r="C69" s="188" t="s">
        <v>827</v>
      </c>
      <c r="D69" s="188"/>
      <c r="E69" s="188"/>
      <c r="F69" s="188"/>
      <c r="G69" s="188"/>
      <c r="H69" s="194">
        <f>SUM(H58:H68)</f>
        <v>21933394</v>
      </c>
      <c r="I69" s="195"/>
      <c r="J69" s="194">
        <f>SUM(J58:J68)</f>
        <v>19315311.765000001</v>
      </c>
      <c r="K69" s="194">
        <f t="shared" si="7"/>
        <v>-2618082.2349999994</v>
      </c>
      <c r="L69" s="196">
        <f>SUM(1-(J69/H69))</f>
        <v>0.11936512128492283</v>
      </c>
      <c r="M69" s="138"/>
    </row>
    <row r="70" spans="2:13" ht="78.75">
      <c r="B70" s="188" t="s">
        <v>846</v>
      </c>
      <c r="C70" s="189" t="s">
        <v>829</v>
      </c>
      <c r="D70" s="189" t="s">
        <v>536</v>
      </c>
      <c r="E70" s="189" t="s">
        <v>663</v>
      </c>
      <c r="F70" s="199" t="s">
        <v>664</v>
      </c>
      <c r="G70" s="189" t="s">
        <v>665</v>
      </c>
      <c r="H70" s="190">
        <v>44855760</v>
      </c>
      <c r="I70" s="191">
        <v>0.97333333333333327</v>
      </c>
      <c r="J70" s="190">
        <f>SUM(H70*I70)</f>
        <v>43659606.399999999</v>
      </c>
      <c r="K70" s="190">
        <f t="shared" si="7"/>
        <v>-1196153.6000000015</v>
      </c>
      <c r="L70" s="210"/>
      <c r="M70" s="138"/>
    </row>
    <row r="71" spans="2:13" ht="90" customHeight="1">
      <c r="B71" s="188" t="s">
        <v>846</v>
      </c>
      <c r="C71" s="189" t="s">
        <v>829</v>
      </c>
      <c r="D71" s="189" t="s">
        <v>536</v>
      </c>
      <c r="E71" s="189" t="s">
        <v>663</v>
      </c>
      <c r="F71" s="199" t="s">
        <v>666</v>
      </c>
      <c r="G71" s="189" t="s">
        <v>667</v>
      </c>
      <c r="H71" s="190">
        <v>6320804</v>
      </c>
      <c r="I71" s="191">
        <v>0.97750000000000004</v>
      </c>
      <c r="J71" s="190">
        <f t="shared" ref="J71:J77" si="8">SUM(H71*I71)</f>
        <v>6178585.9100000001</v>
      </c>
      <c r="K71" s="190">
        <f t="shared" si="7"/>
        <v>-142218.08999999985</v>
      </c>
      <c r="L71" s="210"/>
      <c r="M71" s="138"/>
    </row>
    <row r="72" spans="2:13" ht="68.25" customHeight="1">
      <c r="B72" s="188" t="s">
        <v>846</v>
      </c>
      <c r="C72" s="189" t="s">
        <v>829</v>
      </c>
      <c r="D72" s="189" t="s">
        <v>536</v>
      </c>
      <c r="E72" s="189" t="s">
        <v>675</v>
      </c>
      <c r="F72" s="189" t="s">
        <v>676</v>
      </c>
      <c r="G72" s="189" t="s">
        <v>677</v>
      </c>
      <c r="H72" s="190">
        <v>3816258</v>
      </c>
      <c r="I72" s="191">
        <v>0.97875000000000001</v>
      </c>
      <c r="J72" s="190">
        <f>SUM(H72*I72)</f>
        <v>3735162.5175000001</v>
      </c>
      <c r="K72" s="190">
        <f t="shared" si="7"/>
        <v>-81095.482499999925</v>
      </c>
      <c r="L72" s="210"/>
      <c r="M72" s="138"/>
    </row>
    <row r="73" spans="2:13" ht="47.25">
      <c r="B73" s="188" t="s">
        <v>846</v>
      </c>
      <c r="C73" s="188" t="s">
        <v>829</v>
      </c>
      <c r="D73" s="188"/>
      <c r="E73" s="188"/>
      <c r="F73" s="188"/>
      <c r="G73" s="188"/>
      <c r="H73" s="194">
        <f>SUM(H70:H72)</f>
        <v>54992822</v>
      </c>
      <c r="I73" s="195"/>
      <c r="J73" s="194">
        <f>SUM(J70:J72)</f>
        <v>53573354.827500001</v>
      </c>
      <c r="K73" s="194">
        <f t="shared" si="7"/>
        <v>-1419467.1724999994</v>
      </c>
      <c r="L73" s="196">
        <f>SUM(1-(J73/H73))</f>
        <v>2.5811862728193913E-2</v>
      </c>
      <c r="M73" s="138"/>
    </row>
    <row r="74" spans="2:13" ht="47.25">
      <c r="B74" s="188" t="s">
        <v>846</v>
      </c>
      <c r="C74" s="189" t="s">
        <v>830</v>
      </c>
      <c r="D74" s="189" t="s">
        <v>536</v>
      </c>
      <c r="E74" s="189" t="s">
        <v>668</v>
      </c>
      <c r="F74" s="199" t="s">
        <v>669</v>
      </c>
      <c r="G74" s="189" t="s">
        <v>670</v>
      </c>
      <c r="H74" s="190">
        <v>41712072</v>
      </c>
      <c r="I74" s="191">
        <v>0.91833333333333333</v>
      </c>
      <c r="J74" s="190">
        <f t="shared" si="8"/>
        <v>38305586.119999997</v>
      </c>
      <c r="K74" s="190">
        <f t="shared" si="7"/>
        <v>-3406485.8800000027</v>
      </c>
      <c r="L74" s="210"/>
      <c r="M74" s="138"/>
    </row>
    <row r="75" spans="2:13" ht="60.75" customHeight="1">
      <c r="B75" s="188" t="s">
        <v>846</v>
      </c>
      <c r="C75" s="189" t="s">
        <v>830</v>
      </c>
      <c r="D75" s="189" t="s">
        <v>536</v>
      </c>
      <c r="E75" s="189" t="s">
        <v>668</v>
      </c>
      <c r="F75" s="199" t="s">
        <v>671</v>
      </c>
      <c r="G75" s="189" t="s">
        <v>672</v>
      </c>
      <c r="H75" s="190">
        <v>8735605</v>
      </c>
      <c r="I75" s="191">
        <v>0.95500000000000007</v>
      </c>
      <c r="J75" s="190">
        <f t="shared" si="8"/>
        <v>8342502.7750000004</v>
      </c>
      <c r="K75" s="190">
        <f t="shared" si="7"/>
        <v>-393102.22499999963</v>
      </c>
      <c r="L75" s="210"/>
      <c r="M75" s="138"/>
    </row>
    <row r="76" spans="2:13" ht="62.25" customHeight="1">
      <c r="B76" s="188" t="s">
        <v>846</v>
      </c>
      <c r="C76" s="189" t="s">
        <v>830</v>
      </c>
      <c r="D76" s="189" t="s">
        <v>536</v>
      </c>
      <c r="E76" s="189" t="s">
        <v>668</v>
      </c>
      <c r="F76" s="189">
        <v>32</v>
      </c>
      <c r="G76" s="189" t="s">
        <v>673</v>
      </c>
      <c r="H76" s="190">
        <v>711890</v>
      </c>
      <c r="I76" s="191">
        <v>0.97899999999999987</v>
      </c>
      <c r="J76" s="190">
        <f t="shared" si="8"/>
        <v>696940.30999999994</v>
      </c>
      <c r="K76" s="190">
        <f t="shared" si="7"/>
        <v>-14949.690000000061</v>
      </c>
      <c r="L76" s="210"/>
      <c r="M76" s="138"/>
    </row>
    <row r="77" spans="2:13" ht="63">
      <c r="B77" s="188" t="s">
        <v>846</v>
      </c>
      <c r="C77" s="189" t="s">
        <v>830</v>
      </c>
      <c r="D77" s="189" t="s">
        <v>536</v>
      </c>
      <c r="E77" s="189" t="s">
        <v>668</v>
      </c>
      <c r="F77" s="189">
        <v>40</v>
      </c>
      <c r="G77" s="189" t="s">
        <v>674</v>
      </c>
      <c r="H77" s="190">
        <v>9029267</v>
      </c>
      <c r="I77" s="191">
        <v>0.87750000000000006</v>
      </c>
      <c r="J77" s="190">
        <f t="shared" si="8"/>
        <v>7923181.7925000004</v>
      </c>
      <c r="K77" s="190">
        <f t="shared" si="7"/>
        <v>-1106085.2074999996</v>
      </c>
      <c r="L77" s="210"/>
      <c r="M77" s="138"/>
    </row>
    <row r="78" spans="2:13" ht="47.25">
      <c r="B78" s="188" t="s">
        <v>846</v>
      </c>
      <c r="C78" s="188" t="s">
        <v>830</v>
      </c>
      <c r="D78" s="188" t="s">
        <v>536</v>
      </c>
      <c r="E78" s="188"/>
      <c r="F78" s="188"/>
      <c r="G78" s="188"/>
      <c r="H78" s="194">
        <f>SUM(H74:H77)</f>
        <v>60188834</v>
      </c>
      <c r="I78" s="195"/>
      <c r="J78" s="194">
        <f>SUM(J74:J77)</f>
        <v>55268210.997500002</v>
      </c>
      <c r="K78" s="194">
        <f t="shared" si="7"/>
        <v>-4920623.0024999976</v>
      </c>
      <c r="L78" s="196">
        <f>SUM(1-(J78/H78))</f>
        <v>8.1753087333441221E-2</v>
      </c>
      <c r="M78" s="138"/>
    </row>
    <row r="79" spans="2:13" ht="78.75">
      <c r="B79" s="188" t="s">
        <v>846</v>
      </c>
      <c r="C79" s="189" t="s">
        <v>826</v>
      </c>
      <c r="D79" s="189" t="s">
        <v>536</v>
      </c>
      <c r="E79" s="189" t="s">
        <v>663</v>
      </c>
      <c r="F79" s="189" t="s">
        <v>678</v>
      </c>
      <c r="G79" s="189" t="s">
        <v>679</v>
      </c>
      <c r="H79" s="190">
        <v>497799</v>
      </c>
      <c r="I79" s="191">
        <v>0.99099999999999999</v>
      </c>
      <c r="J79" s="190">
        <f>SUM(H79*I79)</f>
        <v>493318.80900000001</v>
      </c>
      <c r="K79" s="190">
        <f t="shared" si="7"/>
        <v>-4480.1909999999916</v>
      </c>
      <c r="L79" s="210"/>
      <c r="M79" s="138"/>
    </row>
    <row r="80" spans="2:13" ht="47.25">
      <c r="B80" s="188" t="s">
        <v>846</v>
      </c>
      <c r="C80" s="189" t="s">
        <v>826</v>
      </c>
      <c r="D80" s="189" t="s">
        <v>536</v>
      </c>
      <c r="E80" s="189" t="s">
        <v>668</v>
      </c>
      <c r="F80" s="189" t="s">
        <v>680</v>
      </c>
      <c r="G80" s="189" t="s">
        <v>681</v>
      </c>
      <c r="H80" s="190">
        <v>640713</v>
      </c>
      <c r="I80" s="191">
        <v>0.91200000000000014</v>
      </c>
      <c r="J80" s="190">
        <f>SUM(H80*I80)</f>
        <v>584330.25600000005</v>
      </c>
      <c r="K80" s="190">
        <f t="shared" si="7"/>
        <v>-56382.743999999948</v>
      </c>
      <c r="L80" s="210"/>
      <c r="M80" s="138"/>
    </row>
    <row r="81" spans="2:13" ht="47.25">
      <c r="B81" s="188" t="s">
        <v>846</v>
      </c>
      <c r="C81" s="189" t="s">
        <v>826</v>
      </c>
      <c r="D81" s="189" t="s">
        <v>536</v>
      </c>
      <c r="E81" s="189" t="s">
        <v>685</v>
      </c>
      <c r="F81" s="199" t="s">
        <v>686</v>
      </c>
      <c r="G81" s="189" t="s">
        <v>687</v>
      </c>
      <c r="H81" s="190">
        <v>815016</v>
      </c>
      <c r="I81" s="191">
        <v>0.86799999999999999</v>
      </c>
      <c r="J81" s="190">
        <f>SUM(H81*I81)</f>
        <v>707433.88800000004</v>
      </c>
      <c r="K81" s="190">
        <f t="shared" si="7"/>
        <v>-107582.11199999996</v>
      </c>
      <c r="L81" s="210"/>
      <c r="M81" s="138"/>
    </row>
    <row r="82" spans="2:13" ht="47.25">
      <c r="B82" s="188" t="s">
        <v>846</v>
      </c>
      <c r="C82" s="188" t="s">
        <v>826</v>
      </c>
      <c r="D82" s="188" t="s">
        <v>536</v>
      </c>
      <c r="E82" s="188"/>
      <c r="F82" s="188"/>
      <c r="G82" s="188"/>
      <c r="H82" s="194">
        <f>SUM(H79:H81)</f>
        <v>1953528</v>
      </c>
      <c r="I82" s="195"/>
      <c r="J82" s="194">
        <f>SUM(J79:J81)</f>
        <v>1785082.953</v>
      </c>
      <c r="K82" s="194">
        <f t="shared" si="7"/>
        <v>-168445.04700000002</v>
      </c>
      <c r="L82" s="196">
        <f>SUM(1-(J82/H82))</f>
        <v>8.6226072521100261E-2</v>
      </c>
      <c r="M82" s="138"/>
    </row>
    <row r="83" spans="2:13" ht="47.25">
      <c r="B83" s="47" t="s">
        <v>846</v>
      </c>
      <c r="C83" s="42" t="str">
        <f>[1]vk!B321</f>
        <v>Sabiedriskā kārtība un drošība</v>
      </c>
      <c r="D83" s="42"/>
      <c r="E83" s="42"/>
      <c r="F83" s="42"/>
      <c r="G83" s="42"/>
      <c r="H83" s="32">
        <f>SUM(H69,H57,H52,H45,H39,H32,H23,H78,H82,H73)</f>
        <v>284377682</v>
      </c>
      <c r="I83" s="48"/>
      <c r="J83" s="32">
        <f>SUM(J69,J57,J52,J45,J39,J32,J23,J78,J82,J73)</f>
        <v>267111159.11975002</v>
      </c>
      <c r="K83" s="57">
        <f t="shared" si="7"/>
        <v>-17266522.880249977</v>
      </c>
      <c r="L83" s="34">
        <f>SUM(1-(J83/H83))</f>
        <v>6.0716870461902106E-2</v>
      </c>
      <c r="M83" s="138"/>
    </row>
  </sheetData>
  <autoFilter ref="A2:M83"/>
  <mergeCells count="1">
    <mergeCell ref="M3:M45"/>
  </mergeCells>
  <phoneticPr fontId="10" type="noConversion"/>
  <pageMargins left="0.70866141732283472" right="0.70866141732283472" top="0.74803149606299213" bottom="0.74803149606299213" header="0.31496062992125984" footer="0.31496062992125984"/>
  <pageSetup paperSize="8" scale="50" fitToHeight="5"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2:M69"/>
  <sheetViews>
    <sheetView topLeftCell="D60" zoomScale="50" zoomScaleNormal="50" zoomScaleSheetLayoutView="25" workbookViewId="0">
      <selection activeCell="M64" sqref="M64"/>
    </sheetView>
  </sheetViews>
  <sheetFormatPr defaultRowHeight="18.75"/>
  <cols>
    <col min="1" max="1" width="2.42578125" style="132" customWidth="1"/>
    <col min="2" max="2" width="28.7109375" style="132" customWidth="1"/>
    <col min="3" max="3" width="23.140625" style="132" customWidth="1"/>
    <col min="4" max="4" width="20.5703125" style="132" customWidth="1"/>
    <col min="5" max="5" width="19.140625" style="132" customWidth="1"/>
    <col min="6" max="6" width="8" style="132" customWidth="1"/>
    <col min="7" max="7" width="32.28515625" style="132" customWidth="1"/>
    <col min="8" max="8" width="16.140625" style="132" customWidth="1"/>
    <col min="9" max="9" width="15.7109375" style="132" customWidth="1"/>
    <col min="10" max="10" width="16.85546875" style="132" customWidth="1"/>
    <col min="11" max="11" width="19.85546875" style="132" customWidth="1"/>
    <col min="12" max="12" width="18.7109375" style="132" customWidth="1"/>
    <col min="13" max="13" width="166.85546875" style="132" customWidth="1"/>
    <col min="14" max="16384" width="9.140625" style="132"/>
  </cols>
  <sheetData>
    <row r="2" spans="1:13" ht="108">
      <c r="A2" s="128"/>
      <c r="B2" s="129" t="s">
        <v>488</v>
      </c>
      <c r="C2" s="129" t="s">
        <v>491</v>
      </c>
      <c r="D2" s="129" t="str">
        <f>[1]vk!C4</f>
        <v>Budžeta resora nosaukums</v>
      </c>
      <c r="E2" s="129" t="str">
        <f>[1]vk!D4</f>
        <v>Budžeta programmas nosaukums</v>
      </c>
      <c r="F2" s="129" t="str">
        <f>[1]vk!E4</f>
        <v>funkcijas Npk</v>
      </c>
      <c r="G2" s="129" t="str">
        <f>[1]vk!F4</f>
        <v xml:space="preserve">Funkcijas nosaukums </v>
      </c>
      <c r="H2" s="130" t="s">
        <v>474</v>
      </c>
      <c r="I2" s="131" t="s">
        <v>495</v>
      </c>
      <c r="J2" s="130" t="s">
        <v>476</v>
      </c>
      <c r="K2" s="130" t="s">
        <v>478</v>
      </c>
      <c r="L2" s="130" t="s">
        <v>477</v>
      </c>
      <c r="M2" s="134" t="s">
        <v>848</v>
      </c>
    </row>
    <row r="3" spans="1:13" ht="63">
      <c r="B3" s="188" t="s">
        <v>815</v>
      </c>
      <c r="C3" s="189" t="s">
        <v>835</v>
      </c>
      <c r="D3" s="189" t="s">
        <v>500</v>
      </c>
      <c r="E3" s="189" t="str">
        <f>[1]vk!D328</f>
        <v>Eiropas Savienības struktūrfondu ieviešana</v>
      </c>
      <c r="F3" s="189" t="str">
        <f>[1]vk!E328</f>
        <v>889.1</v>
      </c>
      <c r="G3" s="189" t="str">
        <f>[1]vk!F328</f>
        <v>Struktūrfondu plānošana un ieviešana</v>
      </c>
      <c r="H3" s="190">
        <f>[1]vk!G328</f>
        <v>310225</v>
      </c>
      <c r="I3" s="191">
        <f>([1]vk!L328+[1]fm!L327+[1]lps!K327+[1]elpa!L326)/4</f>
        <v>0.90874999999999995</v>
      </c>
      <c r="J3" s="190">
        <f t="shared" ref="J3:J11" si="0">SUM(H3*I3)</f>
        <v>281916.96875</v>
      </c>
      <c r="K3" s="190">
        <f t="shared" ref="K3:K34" si="1">SUM(J3-H3)</f>
        <v>-28308.03125</v>
      </c>
      <c r="L3" s="192"/>
      <c r="M3" s="148" t="s">
        <v>256</v>
      </c>
    </row>
    <row r="4" spans="1:13" ht="110.25">
      <c r="B4" s="188" t="s">
        <v>815</v>
      </c>
      <c r="C4" s="189" t="s">
        <v>835</v>
      </c>
      <c r="D4" s="189" t="s">
        <v>500</v>
      </c>
      <c r="E4" s="189"/>
      <c r="F4" s="189" t="str">
        <f>[1]vk!E329</f>
        <v>889.2</v>
      </c>
      <c r="G4" s="189" t="str">
        <f>[1]vk!F329</f>
        <v>Vispārējās vadības funkcijas (finanšu plānošana un izlietojuma analīze, juridiskā ekspertīze, personālvadība, lietvedība, informācijas tehnoloģiju uzturēšana, grāmatvedība u.c.) (Latvijas Investīciju un attīstības aģentūra)</v>
      </c>
      <c r="H4" s="190">
        <f>[1]vk!G329</f>
        <v>459362</v>
      </c>
      <c r="I4" s="191">
        <f>([1]vk!L329+[1]fm!L328+[1]lps!K328+[1]elpa!L327)/4</f>
        <v>0.90875000000000006</v>
      </c>
      <c r="J4" s="190">
        <f t="shared" si="0"/>
        <v>417445.21750000003</v>
      </c>
      <c r="K4" s="190">
        <f t="shared" si="1"/>
        <v>-41916.782499999972</v>
      </c>
      <c r="L4" s="192"/>
      <c r="M4" s="148"/>
    </row>
    <row r="5" spans="1:13" ht="121.5">
      <c r="B5" s="188" t="s">
        <v>815</v>
      </c>
      <c r="C5" s="189" t="s">
        <v>835</v>
      </c>
      <c r="D5" s="189" t="s">
        <v>500</v>
      </c>
      <c r="E5" s="189" t="str">
        <f>[1]vk!D330</f>
        <v>Ārējās ekonomiskās politikas ieviešana</v>
      </c>
      <c r="F5" s="189" t="str">
        <f>[1]vk!E330</f>
        <v>902.1</v>
      </c>
      <c r="G5" s="189" t="str">
        <f>[1]vk!F330</f>
        <v>Eksporta veicināšanas pakalpojumi uzņēmējiem un ārvalstu investīciju piesaiste</v>
      </c>
      <c r="H5" s="190">
        <f>[1]vk!G330</f>
        <v>956047</v>
      </c>
      <c r="I5" s="191">
        <f>([1]vk!L330+[1]fm!L329+[1]lps!K329+[1]elpa!L328)/4</f>
        <v>0.9425</v>
      </c>
      <c r="J5" s="190">
        <f t="shared" si="0"/>
        <v>901074.29749999999</v>
      </c>
      <c r="K5" s="190">
        <f t="shared" si="1"/>
        <v>-54972.702500000014</v>
      </c>
      <c r="L5" s="192"/>
      <c r="M5" s="148" t="s">
        <v>257</v>
      </c>
    </row>
    <row r="6" spans="1:13" ht="63">
      <c r="B6" s="188" t="s">
        <v>815</v>
      </c>
      <c r="C6" s="189" t="s">
        <v>835</v>
      </c>
      <c r="D6" s="189" t="s">
        <v>500</v>
      </c>
      <c r="E6" s="189"/>
      <c r="F6" s="189" t="str">
        <f>[1]vk!E331</f>
        <v>902.2</v>
      </c>
      <c r="G6" s="189" t="str">
        <f>[1]vk!F331</f>
        <v>Dalības "World Expo 2010" Šanhajā nodrošināšana</v>
      </c>
      <c r="H6" s="190">
        <v>0</v>
      </c>
      <c r="I6" s="193">
        <v>1</v>
      </c>
      <c r="J6" s="190">
        <f t="shared" si="0"/>
        <v>0</v>
      </c>
      <c r="K6" s="190">
        <f t="shared" si="1"/>
        <v>0</v>
      </c>
      <c r="L6" s="192"/>
      <c r="M6" s="148" t="s">
        <v>258</v>
      </c>
    </row>
    <row r="7" spans="1:13" ht="216" customHeight="1">
      <c r="B7" s="188" t="s">
        <v>815</v>
      </c>
      <c r="C7" s="189" t="s">
        <v>835</v>
      </c>
      <c r="D7" s="189" t="s">
        <v>500</v>
      </c>
      <c r="E7" s="189"/>
      <c r="F7" s="189" t="str">
        <f>[1]vk!E332</f>
        <v>903</v>
      </c>
      <c r="G7" s="189" t="str">
        <f>[1]vk!F332</f>
        <v>Ārējās ekonomiskās darbības veicināšana</v>
      </c>
      <c r="H7" s="190">
        <f>[1]vk!G332</f>
        <v>740920</v>
      </c>
      <c r="I7" s="191">
        <f>([1]vk!L332+[1]fm!L331+[1]lps!K331+[1]elpa!L330)/4</f>
        <v>0.92749999999999999</v>
      </c>
      <c r="J7" s="190">
        <f t="shared" si="0"/>
        <v>687203.3</v>
      </c>
      <c r="K7" s="190">
        <f t="shared" si="1"/>
        <v>-53716.699999999953</v>
      </c>
      <c r="L7" s="192"/>
      <c r="M7" s="148" t="s">
        <v>259</v>
      </c>
    </row>
    <row r="8" spans="1:13" ht="63">
      <c r="B8" s="188" t="s">
        <v>815</v>
      </c>
      <c r="C8" s="189" t="s">
        <v>835</v>
      </c>
      <c r="D8" s="189" t="str">
        <f>[1]vk!C333</f>
        <v>Finanšu ministrija</v>
      </c>
      <c r="E8" s="189" t="str">
        <f>[1]vk!D333</f>
        <v>Legālai preču apritei nepieciešamās dokumentācijas nodrošināšana</v>
      </c>
      <c r="F8" s="189" t="str">
        <f>[1]vk!E333</f>
        <v>81</v>
      </c>
      <c r="G8" s="189" t="str">
        <f>[1]vk!F333</f>
        <v>(Servisa funkcija) Akcīzes preču aprites uzraudzība</v>
      </c>
      <c r="H8" s="190">
        <f>[1]vk!G333</f>
        <v>1046524</v>
      </c>
      <c r="I8" s="191">
        <f>([1]vk!L333+[1]fm!L332+[1]lps!K332+[1]elpa!L331)/4</f>
        <v>0.90500000000000003</v>
      </c>
      <c r="J8" s="190">
        <f t="shared" si="0"/>
        <v>947104.22</v>
      </c>
      <c r="K8" s="190">
        <f t="shared" si="1"/>
        <v>-99419.780000000028</v>
      </c>
      <c r="L8" s="192"/>
      <c r="M8" s="148" t="s">
        <v>194</v>
      </c>
    </row>
    <row r="9" spans="1:13" ht="253.5" customHeight="1">
      <c r="B9" s="188" t="s">
        <v>815</v>
      </c>
      <c r="C9" s="189" t="s">
        <v>835</v>
      </c>
      <c r="D9" s="189" t="str">
        <f>[1]vk!C334</f>
        <v>Labklājības ministrija</v>
      </c>
      <c r="E9" s="189" t="str">
        <f>[1]vk!D334</f>
        <v>Aktīvie nodarbinātības pasākumi</v>
      </c>
      <c r="F9" s="189" t="str">
        <f>[1]vk!E334</f>
        <v>409</v>
      </c>
      <c r="G9" s="189" t="str">
        <f>[1]vk!F334</f>
        <v>Finansējums pakalpojumam - Aktīvie nodarbinātības pasākumi</v>
      </c>
      <c r="H9" s="190">
        <f>[1]vk!G334</f>
        <v>274462</v>
      </c>
      <c r="I9" s="191">
        <f>([1]vk!L334+[1]fm!L333+[1]lps!K333+[1]elpa!L332)/4</f>
        <v>0.96287499999999993</v>
      </c>
      <c r="J9" s="190">
        <f t="shared" si="0"/>
        <v>264272.59824999998</v>
      </c>
      <c r="K9" s="190">
        <f t="shared" si="1"/>
        <v>-10189.401750000019</v>
      </c>
      <c r="L9" s="192"/>
      <c r="M9" s="147" t="s">
        <v>132</v>
      </c>
    </row>
    <row r="10" spans="1:13" ht="138.75" customHeight="1">
      <c r="B10" s="188" t="s">
        <v>815</v>
      </c>
      <c r="C10" s="189" t="s">
        <v>835</v>
      </c>
      <c r="D10" s="189" t="s">
        <v>512</v>
      </c>
      <c r="E10" s="189" t="str">
        <f>[1]vk!D335</f>
        <v>Uzņēmumu reģistrs</v>
      </c>
      <c r="F10" s="189" t="str">
        <f>[1]vk!E335</f>
        <v>523</v>
      </c>
      <c r="G10" s="189" t="str">
        <f>[1]vk!F335</f>
        <v>Juridisko personu reģistrācija, reģistru vešana, informācijas sniegšana par reģistrētiem subjektiem un juridiskiem faktiem</v>
      </c>
      <c r="H10" s="190">
        <f>[1]vk!G335</f>
        <v>1401102</v>
      </c>
      <c r="I10" s="191">
        <f>([1]vk!L335+[1]fm!L334+[1]lps!K334+[1]elpa!L333)/4</f>
        <v>0.94875000000000009</v>
      </c>
      <c r="J10" s="190">
        <f t="shared" si="0"/>
        <v>1329295.5225000002</v>
      </c>
      <c r="K10" s="190">
        <f t="shared" si="1"/>
        <v>-71806.477499999804</v>
      </c>
      <c r="L10" s="192"/>
      <c r="M10" s="147" t="s">
        <v>121</v>
      </c>
    </row>
    <row r="11" spans="1:13" ht="126">
      <c r="B11" s="188" t="s">
        <v>815</v>
      </c>
      <c r="C11" s="189" t="s">
        <v>835</v>
      </c>
      <c r="D11" s="189" t="s">
        <v>512</v>
      </c>
      <c r="E11" s="189" t="str">
        <f>[1]vk!D336</f>
        <v>Maksātnespējas procesa izmaksas</v>
      </c>
      <c r="F11" s="189" t="str">
        <f>[1]vk!E336</f>
        <v>555</v>
      </c>
      <c r="G11" s="189" t="str">
        <f>[1]vk!F336</f>
        <v>Maksātnespējas procesa administrācijas izmaksu segšana ( īstenot prasījuma tiesības attiecībā uz MNA piešķirto naudas līdzekļu atmaksāšanu, kas izmaksāti no valsts budžeta līdzekļiem maksātnespējas procesa administrācijas izdevumu segšanai)</v>
      </c>
      <c r="H11" s="190">
        <f>[1]vk!G336</f>
        <v>1220732</v>
      </c>
      <c r="I11" s="191">
        <v>1</v>
      </c>
      <c r="J11" s="190">
        <f t="shared" si="0"/>
        <v>1220732</v>
      </c>
      <c r="K11" s="190">
        <f t="shared" si="1"/>
        <v>0</v>
      </c>
      <c r="L11" s="192"/>
      <c r="M11" s="147"/>
    </row>
    <row r="12" spans="1:13" ht="63">
      <c r="B12" s="188" t="s">
        <v>815</v>
      </c>
      <c r="C12" s="188" t="s">
        <v>835</v>
      </c>
      <c r="D12" s="188"/>
      <c r="E12" s="188"/>
      <c r="F12" s="188"/>
      <c r="G12" s="188"/>
      <c r="H12" s="194">
        <f>SUM(H3:H11)</f>
        <v>6409374</v>
      </c>
      <c r="I12" s="195"/>
      <c r="J12" s="194">
        <f>SUM(J3:J11)</f>
        <v>6049044.1244999999</v>
      </c>
      <c r="K12" s="194">
        <f t="shared" si="1"/>
        <v>-360329.87550000008</v>
      </c>
      <c r="L12" s="196">
        <f>SUM(1-(J12/H12))</f>
        <v>5.6219199488124705E-2</v>
      </c>
      <c r="M12" s="140"/>
    </row>
    <row r="13" spans="1:13" ht="110.25">
      <c r="B13" s="188" t="s">
        <v>815</v>
      </c>
      <c r="C13" s="189" t="s">
        <v>36</v>
      </c>
      <c r="D13" s="189" t="str">
        <f>[1]vk!C338</f>
        <v>Finanšu ministrija</v>
      </c>
      <c r="E13" s="189" t="str">
        <f>[1]vk!D338</f>
        <v>Akcīzes nodokļa par dīzeļdegvielu atmaksāšana zemniekiem</v>
      </c>
      <c r="F13" s="189" t="str">
        <f>[1]vk!E338</f>
        <v>93</v>
      </c>
      <c r="G13" s="189" t="str">
        <f>[1]vk!F338</f>
        <v>Minētās apakšprogrammas ietvaros VID atmaksā akcīzes nodokli par dīzeļdegvielu zemniekiem</v>
      </c>
      <c r="H13" s="197">
        <v>0</v>
      </c>
      <c r="I13" s="193">
        <v>0</v>
      </c>
      <c r="J13" s="190">
        <f>SUM(H13*I13)</f>
        <v>0</v>
      </c>
      <c r="K13" s="190">
        <f t="shared" si="1"/>
        <v>0</v>
      </c>
      <c r="L13" s="192"/>
      <c r="M13" s="140"/>
    </row>
    <row r="14" spans="1:13" ht="110.25">
      <c r="B14" s="188" t="s">
        <v>815</v>
      </c>
      <c r="C14" s="189" t="s">
        <v>36</v>
      </c>
      <c r="D14" s="189" t="s">
        <v>508</v>
      </c>
      <c r="E14" s="189" t="str">
        <f>[1]vk!D339</f>
        <v>Pārtikas aprites un veterinārmedicīnas valsts uzraudzības laboratoriskie izmeklējumi</v>
      </c>
      <c r="F14" s="189" t="str">
        <f>[1]vk!E339</f>
        <v>996</v>
      </c>
      <c r="G14" s="189" t="str">
        <f>[1]vk!F339</f>
        <v>Laboratoriskie un diagnostiskie izmeklējumi saistībā ar valsts uzraudzību un kontroli un Eiropas Savienības atbalsta piešķiršanas, intervences un ārējās tirdzniecības atbalsta pasākumiem. References laboratorijas funkciju veikšana.</v>
      </c>
      <c r="H14" s="190">
        <v>447066</v>
      </c>
      <c r="I14" s="191">
        <f>([1]vk!L339+[1]fm!L338+[1]lps!K338+[1]elpa!L337)/4</f>
        <v>0.91499999999999992</v>
      </c>
      <c r="J14" s="190">
        <f t="shared" ref="J14:J19" si="2">SUM(H14*I14)</f>
        <v>409065.38999999996</v>
      </c>
      <c r="K14" s="190">
        <f t="shared" si="1"/>
        <v>-38000.610000000044</v>
      </c>
      <c r="L14" s="192"/>
      <c r="M14" s="147" t="s">
        <v>37</v>
      </c>
    </row>
    <row r="15" spans="1:13" ht="110.25">
      <c r="B15" s="188" t="s">
        <v>815</v>
      </c>
      <c r="C15" s="189" t="s">
        <v>36</v>
      </c>
      <c r="D15" s="189" t="s">
        <v>508</v>
      </c>
      <c r="E15" s="189" t="str">
        <f>[1]vk!D340</f>
        <v>Valsts atbalsts lauksaimniecības un lauku attīstībai (subsīdijas)</v>
      </c>
      <c r="F15" s="189" t="str">
        <f>[1]vk!E340</f>
        <v>827</v>
      </c>
      <c r="G15" s="189" t="str">
        <f>[1]vk!F340</f>
        <v>Valsts atbalsts lauksaimniecības un lauku attīstībai (subsīdijas)</v>
      </c>
      <c r="H15" s="190">
        <f>[1]vk!G340</f>
        <v>9184729</v>
      </c>
      <c r="I15" s="191">
        <f>([1]vk!L340+[1]fm!L339+[1]lps!K339+[1]elpa!L338)/4</f>
        <v>0.81</v>
      </c>
      <c r="J15" s="190">
        <f t="shared" si="2"/>
        <v>7439630.4900000002</v>
      </c>
      <c r="K15" s="190">
        <f t="shared" si="1"/>
        <v>-1745098.5099999998</v>
      </c>
      <c r="L15" s="192"/>
      <c r="M15" s="147" t="s">
        <v>225</v>
      </c>
    </row>
    <row r="16" spans="1:13" ht="110.25">
      <c r="B16" s="188" t="s">
        <v>815</v>
      </c>
      <c r="C16" s="189" t="s">
        <v>36</v>
      </c>
      <c r="D16" s="189" t="s">
        <v>508</v>
      </c>
      <c r="E16" s="189" t="str">
        <f>[1]vk!D341</f>
        <v>Lauksaimniecības risku fonds</v>
      </c>
      <c r="F16" s="189" t="str">
        <f>[1]vk!E341</f>
        <v>835</v>
      </c>
      <c r="G16" s="189" t="str">
        <f>[1]vk!F341</f>
        <v>Veidot uzkrājumus Riska fondā no lauksaimnieku iemaksām, kas mazinātu negaidītu dabas apstākļu nelabvēlīgu ietekmi.</v>
      </c>
      <c r="H16" s="190">
        <f>[1]vk!G341</f>
        <v>102561</v>
      </c>
      <c r="I16" s="191">
        <v>1</v>
      </c>
      <c r="J16" s="190">
        <f t="shared" si="2"/>
        <v>102561</v>
      </c>
      <c r="K16" s="190">
        <f t="shared" si="1"/>
        <v>0</v>
      </c>
      <c r="L16" s="192"/>
      <c r="M16" s="140"/>
    </row>
    <row r="17" spans="2:13" ht="110.25">
      <c r="B17" s="188" t="s">
        <v>815</v>
      </c>
      <c r="C17" s="189" t="s">
        <v>36</v>
      </c>
      <c r="D17" s="189" t="s">
        <v>508</v>
      </c>
      <c r="E17" s="189" t="str">
        <f>[1]vk!D342</f>
        <v>Valsts atbalsta pasākumi meža nozarē</v>
      </c>
      <c r="F17" s="189" t="str">
        <f>[1]vk!E342</f>
        <v>841</v>
      </c>
      <c r="G17" s="189" t="str">
        <f>[1]vk!F342</f>
        <v>Valsts atbalsta pasākumi meža nozarē</v>
      </c>
      <c r="H17" s="190">
        <f>[1]vk!G342</f>
        <v>413285</v>
      </c>
      <c r="I17" s="191">
        <f>([1]vk!L342+[1]fm!L341+[1]lps!K341+[1]elpa!L340)/4</f>
        <v>0.70750000000000002</v>
      </c>
      <c r="J17" s="190">
        <f t="shared" si="2"/>
        <v>292399.13750000001</v>
      </c>
      <c r="K17" s="190">
        <f t="shared" si="1"/>
        <v>-120885.86249999999</v>
      </c>
      <c r="L17" s="192"/>
      <c r="M17" s="147" t="s">
        <v>226</v>
      </c>
    </row>
    <row r="18" spans="2:13" ht="110.25">
      <c r="B18" s="188" t="s">
        <v>815</v>
      </c>
      <c r="C18" s="189" t="s">
        <v>36</v>
      </c>
      <c r="D18" s="189" t="s">
        <v>508</v>
      </c>
      <c r="E18" s="189" t="str">
        <f>[1]vk!D343</f>
        <v>Zivju fonds</v>
      </c>
      <c r="F18" s="189" t="str">
        <f>[1]vk!E343</f>
        <v>843</v>
      </c>
      <c r="G18" s="189" t="str">
        <f>[1]vk!F343</f>
        <v>Valsts atbalsta pasākumi zivsaimniecībā</v>
      </c>
      <c r="H18" s="190">
        <f>[1]vk!G343</f>
        <v>204457</v>
      </c>
      <c r="I18" s="191">
        <f>([1]vk!L343+[1]fm!L342+[1]lps!K342+[1]elpa!L341)/4</f>
        <v>0.8125</v>
      </c>
      <c r="J18" s="190">
        <f t="shared" si="2"/>
        <v>166121.3125</v>
      </c>
      <c r="K18" s="190">
        <f t="shared" si="1"/>
        <v>-38335.6875</v>
      </c>
      <c r="L18" s="192"/>
      <c r="M18" s="137" t="s">
        <v>227</v>
      </c>
    </row>
    <row r="19" spans="2:13" ht="222.75">
      <c r="B19" s="188" t="s">
        <v>815</v>
      </c>
      <c r="C19" s="189" t="s">
        <v>36</v>
      </c>
      <c r="D19" s="189" t="s">
        <v>508</v>
      </c>
      <c r="E19" s="189" t="str">
        <f>[1]vk!D344</f>
        <v>Meliorācijas kadastra uzturēšana, valsts meliorācijas sistēmu un valsts nozīmes meliorācijas sistēmu ekspluatācija un uzturēšana</v>
      </c>
      <c r="F19" s="189" t="str">
        <f>[1]vk!E344</f>
        <v>844</v>
      </c>
      <c r="G19" s="189" t="str">
        <f>[1]vk!F344</f>
        <v>Meliorācijas kadastra informācijas digitalizācija un aktualizēšana, valsts un valsts nozīmes meliorācijas sistēmu ekspluatācija un uzturēšana.</v>
      </c>
      <c r="H19" s="190">
        <f>[1]vk!G344</f>
        <v>854232</v>
      </c>
      <c r="I19" s="191">
        <f>([1]vk!L344+[1]fm!L343+[1]lps!K343+[1]elpa!L342)/4</f>
        <v>0.82125000000000004</v>
      </c>
      <c r="J19" s="190">
        <f t="shared" si="2"/>
        <v>701538.03</v>
      </c>
      <c r="K19" s="190">
        <f t="shared" si="1"/>
        <v>-152693.96999999997</v>
      </c>
      <c r="L19" s="192"/>
      <c r="M19" s="137" t="s">
        <v>228</v>
      </c>
    </row>
    <row r="20" spans="2:13" ht="110.25">
      <c r="B20" s="188" t="s">
        <v>815</v>
      </c>
      <c r="C20" s="188" t="s">
        <v>36</v>
      </c>
      <c r="D20" s="188"/>
      <c r="E20" s="188"/>
      <c r="F20" s="188"/>
      <c r="G20" s="188"/>
      <c r="H20" s="194">
        <f>SUM(H13:H19)</f>
        <v>11206330</v>
      </c>
      <c r="I20" s="195"/>
      <c r="J20" s="194">
        <f>SUM(J13:J19)</f>
        <v>9111315.3599999994</v>
      </c>
      <c r="K20" s="194">
        <f t="shared" si="1"/>
        <v>-2095014.6400000006</v>
      </c>
      <c r="L20" s="196">
        <f>SUM(1-(J20/H20))</f>
        <v>0.18694921887897287</v>
      </c>
      <c r="M20" s="140"/>
    </row>
    <row r="21" spans="2:13" ht="78.75">
      <c r="B21" s="188" t="s">
        <v>815</v>
      </c>
      <c r="C21" s="189" t="s">
        <v>834</v>
      </c>
      <c r="D21" s="189" t="str">
        <f>[1]vk!C346</f>
        <v>Ekonomikas ministrija</v>
      </c>
      <c r="E21" s="189" t="str">
        <f>[1]vk!D346</f>
        <v>Enerģētikas politika</v>
      </c>
      <c r="F21" s="189" t="str">
        <f>[1]vk!E346</f>
        <v>906.2</v>
      </c>
      <c r="G21" s="189" t="str">
        <f>[1]vk!F346</f>
        <v>Valsts atbalsta sniegšana energoefektivitātes pasākumiem</v>
      </c>
      <c r="H21" s="190">
        <f>[1]vk!G346</f>
        <v>0</v>
      </c>
      <c r="I21" s="191">
        <v>0</v>
      </c>
      <c r="J21" s="190">
        <f>SUM(H21*I21)</f>
        <v>0</v>
      </c>
      <c r="K21" s="190">
        <f t="shared" si="1"/>
        <v>0</v>
      </c>
      <c r="L21" s="192"/>
      <c r="M21" s="148"/>
    </row>
    <row r="22" spans="2:13" ht="131.25" customHeight="1">
      <c r="B22" s="188" t="s">
        <v>815</v>
      </c>
      <c r="C22" s="189" t="s">
        <v>834</v>
      </c>
      <c r="D22" s="189" t="s">
        <v>500</v>
      </c>
      <c r="E22" s="189" t="s">
        <v>620</v>
      </c>
      <c r="F22" s="189" t="str">
        <f>[1]vk!E347</f>
        <v>873</v>
      </c>
      <c r="G22" s="189" t="str">
        <f>[1]vk!F347</f>
        <v>Rūpniecības attīstības veicināšanas politikas izstrādāšana un ieviešana, t.sk. rūpniecības nozaru attīstības veicināšanai un produktivitātes paaugstināšanai, un investīciju piesaistīšanai rūpniecisko objektu izveidei</v>
      </c>
      <c r="H22" s="198">
        <v>254493</v>
      </c>
      <c r="I22" s="191">
        <f>([1]vk!L347+[1]fm!L346+[1]lps!K346+[1]elpa!L345)/4</f>
        <v>0.86624999999999996</v>
      </c>
      <c r="J22" s="190">
        <f>SUM(H22*I22)</f>
        <v>220454.56125</v>
      </c>
      <c r="K22" s="190">
        <f t="shared" si="1"/>
        <v>-34038.438750000001</v>
      </c>
      <c r="L22" s="192"/>
      <c r="M22" s="148" t="s">
        <v>260</v>
      </c>
    </row>
    <row r="23" spans="2:13" ht="111" customHeight="1">
      <c r="B23" s="188" t="s">
        <v>815</v>
      </c>
      <c r="C23" s="189" t="s">
        <v>834</v>
      </c>
      <c r="D23" s="189" t="s">
        <v>500</v>
      </c>
      <c r="E23" s="189" t="s">
        <v>620</v>
      </c>
      <c r="F23" s="189" t="str">
        <f>[1]vk!E348</f>
        <v>874</v>
      </c>
      <c r="G23" s="189" t="str">
        <f>[1]vk!F348</f>
        <v>Rūpniecības attīstības veicināšana, īstenojot pasākumus rūpniecības nozaru attīstības veicināšanai un produktivitātes paaugstināšanai, un investīciju piesaistīšanai rūpniecisko objektu izveidei</v>
      </c>
      <c r="H23" s="190">
        <f>[1]vk!G348</f>
        <v>40000</v>
      </c>
      <c r="I23" s="191">
        <f>([1]vk!L348+[1]fm!L347+[1]lps!K347+[1]elpa!L346)/4</f>
        <v>0.84624999999999995</v>
      </c>
      <c r="J23" s="190">
        <f>SUM(H23*I23)</f>
        <v>33850</v>
      </c>
      <c r="K23" s="190">
        <f t="shared" si="1"/>
        <v>-6150</v>
      </c>
      <c r="L23" s="192"/>
      <c r="M23" s="148" t="s">
        <v>261</v>
      </c>
    </row>
    <row r="24" spans="2:13" ht="78.75">
      <c r="B24" s="188" t="s">
        <v>815</v>
      </c>
      <c r="C24" s="189" t="s">
        <v>834</v>
      </c>
      <c r="D24" s="189" t="str">
        <f>[1]vk!C349</f>
        <v>Zemkopības ministrija</v>
      </c>
      <c r="E24" s="189" t="str">
        <f>[1]vk!D349</f>
        <v>Atbalsts biodegvielas ražošanas veicināšanai</v>
      </c>
      <c r="F24" s="189" t="str">
        <f>[1]vk!E349</f>
        <v>834</v>
      </c>
      <c r="G24" s="189" t="str">
        <f>[1]vk!F349</f>
        <v>Biodegvielas atbalsta veicināšana (finansējums biodegvielas ražotājiem)</v>
      </c>
      <c r="H24" s="190">
        <f>[1]vk!G349</f>
        <v>3322969</v>
      </c>
      <c r="I24" s="191">
        <v>1</v>
      </c>
      <c r="J24" s="190">
        <f>SUM(H24*I24)</f>
        <v>3322969</v>
      </c>
      <c r="K24" s="190">
        <f t="shared" si="1"/>
        <v>0</v>
      </c>
      <c r="L24" s="192"/>
      <c r="M24" s="140"/>
    </row>
    <row r="25" spans="2:13" ht="78.75">
      <c r="B25" s="188" t="s">
        <v>815</v>
      </c>
      <c r="C25" s="188" t="s">
        <v>834</v>
      </c>
      <c r="D25" s="188"/>
      <c r="E25" s="188"/>
      <c r="F25" s="188"/>
      <c r="G25" s="188"/>
      <c r="H25" s="188">
        <f>SUM(H21:H24)</f>
        <v>3617462</v>
      </c>
      <c r="I25" s="188"/>
      <c r="J25" s="188">
        <f>SUM(J21:J24)</f>
        <v>3577273.5612499998</v>
      </c>
      <c r="K25" s="188">
        <f t="shared" si="1"/>
        <v>-40188.438750000205</v>
      </c>
      <c r="L25" s="196">
        <f>SUM(1-(J25/H25))</f>
        <v>1.1109567633329709E-2</v>
      </c>
      <c r="M25" s="150"/>
    </row>
    <row r="26" spans="2:13" ht="63">
      <c r="B26" s="188" t="s">
        <v>815</v>
      </c>
      <c r="C26" s="189" t="s">
        <v>836</v>
      </c>
      <c r="D26" s="189" t="s">
        <v>509</v>
      </c>
      <c r="E26" s="189" t="str">
        <f>[1]vk!D351</f>
        <v>Mērķdotācijas pašvaldību autoceļiem (ielām)</v>
      </c>
      <c r="F26" s="189" t="str">
        <f>[1]vk!E351</f>
        <v>489</v>
      </c>
      <c r="G26" s="189" t="str">
        <f>[1]vk!F351</f>
        <v>Pašvaldībām paredzēto mērķdotāciju administrēšana un kontrole (pamatdarbība)</v>
      </c>
      <c r="H26" s="190">
        <f>[1]vk!G351</f>
        <v>20365411</v>
      </c>
      <c r="I26" s="191">
        <f>([1]vk!L351+[1]fm!L350+[1]lps!K350+[1]elpa!L349)/4</f>
        <v>0.93162500000000004</v>
      </c>
      <c r="J26" s="190">
        <f>SUM(H26*I26)</f>
        <v>18972926.022875</v>
      </c>
      <c r="K26" s="190">
        <f t="shared" si="1"/>
        <v>-1392484.9771250002</v>
      </c>
      <c r="L26" s="192"/>
      <c r="M26" s="148" t="s">
        <v>38</v>
      </c>
    </row>
    <row r="27" spans="2:13" ht="141.75">
      <c r="B27" s="188" t="s">
        <v>815</v>
      </c>
      <c r="C27" s="189" t="s">
        <v>836</v>
      </c>
      <c r="D27" s="189" t="s">
        <v>509</v>
      </c>
      <c r="E27" s="189" t="str">
        <f>[1]vk!D352</f>
        <v>Valsts autoceļu pārvaldīšana, uzturēšana un atjaunošana</v>
      </c>
      <c r="F27" s="189" t="str">
        <f>[1]vk!E352</f>
        <v>490</v>
      </c>
      <c r="G27" s="189" t="str">
        <f>[1]vk!F352</f>
        <v>Politikas īstenošana valsts autoceļu sektorā (pamatdarbība)</v>
      </c>
      <c r="H27" s="190">
        <f>[1]vk!G352</f>
        <v>69310569</v>
      </c>
      <c r="I27" s="191">
        <f>([1]vk!L352+[1]fm!L351+[1]lps!K351+[1]elpa!L350)/4</f>
        <v>0.95500000000000007</v>
      </c>
      <c r="J27" s="190">
        <f t="shared" ref="J27:J38" si="3">SUM(H27*I27)</f>
        <v>66191593.395000003</v>
      </c>
      <c r="K27" s="190">
        <f t="shared" si="1"/>
        <v>-3118975.6049999967</v>
      </c>
      <c r="L27" s="192"/>
      <c r="M27" s="148" t="s">
        <v>467</v>
      </c>
    </row>
    <row r="28" spans="2:13" ht="31.5">
      <c r="B28" s="188"/>
      <c r="C28" s="188" t="s">
        <v>836</v>
      </c>
      <c r="D28" s="188"/>
      <c r="E28" s="188"/>
      <c r="F28" s="188"/>
      <c r="G28" s="188"/>
      <c r="H28" s="188">
        <f>SUM(H26:H27)</f>
        <v>89675980</v>
      </c>
      <c r="I28" s="188"/>
      <c r="J28" s="188">
        <f>SUM(J26:J27)</f>
        <v>85164519.417875007</v>
      </c>
      <c r="K28" s="188">
        <f t="shared" si="1"/>
        <v>-4511460.5821249932</v>
      </c>
      <c r="L28" s="196">
        <f>SUM(1-(J28/H28))</f>
        <v>5.0308461442238994E-2</v>
      </c>
      <c r="M28" s="150"/>
    </row>
    <row r="29" spans="2:13" ht="110.25">
      <c r="B29" s="188" t="s">
        <v>815</v>
      </c>
      <c r="C29" s="189" t="s">
        <v>837</v>
      </c>
      <c r="D29" s="189" t="s">
        <v>509</v>
      </c>
      <c r="E29" s="189" t="str">
        <f>[1]vk!D353</f>
        <v>Dotācija Autotransporta direkcijai sabiedriskā transporta pakalpojumu organizēšanai</v>
      </c>
      <c r="F29" s="189" t="str">
        <f>[1]vk!E353</f>
        <v>493</v>
      </c>
      <c r="G29" s="189" t="str">
        <f>[1]vk!F353</f>
        <v>Sabiedriskā transporta pakalpojumu organizēšana (pamatdarbība)</v>
      </c>
      <c r="H29" s="190">
        <f>[1]vk!G353</f>
        <v>454910</v>
      </c>
      <c r="I29" s="191">
        <f>([1]vk!L353+[1]fm!L352+[1]lps!K352+[1]elpa!L351)/4</f>
        <v>0.77875000000000005</v>
      </c>
      <c r="J29" s="190">
        <f t="shared" si="3"/>
        <v>354261.16250000003</v>
      </c>
      <c r="K29" s="190">
        <f t="shared" si="1"/>
        <v>-100648.83749999997</v>
      </c>
      <c r="L29" s="192"/>
      <c r="M29" s="148" t="s">
        <v>466</v>
      </c>
    </row>
    <row r="30" spans="2:13" ht="162">
      <c r="B30" s="188" t="s">
        <v>815</v>
      </c>
      <c r="C30" s="189" t="s">
        <v>837</v>
      </c>
      <c r="D30" s="189" t="s">
        <v>509</v>
      </c>
      <c r="E30" s="189" t="str">
        <f>[1]vk!D354</f>
        <v>Dotācija zaudējumu segšanai sabiedriskā transporta pakalpojumu sniedzējiem</v>
      </c>
      <c r="F30" s="189" t="str">
        <f>[1]vk!E354</f>
        <v>494.1</v>
      </c>
      <c r="G30" s="189" t="str">
        <f>[1]vk!F354</f>
        <v>Zaudējumu segšana sabiedriskā transporta pakalpojumu sniedzējiem (pamatdarbība)</v>
      </c>
      <c r="H30" s="190">
        <f>[1]vk!G354</f>
        <v>49901763</v>
      </c>
      <c r="I30" s="191">
        <f>([1]vk!L354+[1]fm!L353+[1]lps!K353+[1]elpa!L352)/4</f>
        <v>0.89750000000000008</v>
      </c>
      <c r="J30" s="190">
        <f t="shared" si="3"/>
        <v>44786832.292500004</v>
      </c>
      <c r="K30" s="190">
        <f t="shared" si="1"/>
        <v>-5114930.7074999958</v>
      </c>
      <c r="L30" s="192"/>
      <c r="M30" s="148" t="s">
        <v>469</v>
      </c>
    </row>
    <row r="31" spans="2:13" ht="162">
      <c r="B31" s="188" t="s">
        <v>815</v>
      </c>
      <c r="C31" s="189" t="s">
        <v>837</v>
      </c>
      <c r="D31" s="189" t="s">
        <v>509</v>
      </c>
      <c r="E31" s="189" t="str">
        <f>[1]vk!D355</f>
        <v>Sociālās drošības tīkla stratēģijas pasākumu īstenošana</v>
      </c>
      <c r="F31" s="189" t="str">
        <f>[1]vk!E355</f>
        <v>494.2</v>
      </c>
      <c r="G31" s="189" t="str">
        <f>[1]vk!F355</f>
        <v>Zaudējumu segšana sabiedriskā transporta pakalpojumu sniedzējiem (pamatdarbība)</v>
      </c>
      <c r="H31" s="190">
        <f>[1]vk!G355</f>
        <v>5500000</v>
      </c>
      <c r="I31" s="191">
        <f>([1]vk!L355+[1]fm!L354+[1]lps!K354+[1]elpa!L353)/4</f>
        <v>0.96250000000000002</v>
      </c>
      <c r="J31" s="190">
        <f t="shared" si="3"/>
        <v>5293750</v>
      </c>
      <c r="K31" s="190">
        <f t="shared" si="1"/>
        <v>-206250</v>
      </c>
      <c r="L31" s="192"/>
      <c r="M31" s="148" t="s">
        <v>470</v>
      </c>
    </row>
    <row r="32" spans="2:13" ht="110.25">
      <c r="B32" s="188" t="s">
        <v>815</v>
      </c>
      <c r="C32" s="189" t="s">
        <v>837</v>
      </c>
      <c r="D32" s="189" t="s">
        <v>509</v>
      </c>
      <c r="E32" s="189" t="str">
        <f>[1]vk!D356</f>
        <v>Aviācijas drošības, glābšanas un medicīniskās palīdzības funkciju nodrošināšana starptautiskajā lidostā "Rīga"</v>
      </c>
      <c r="F32" s="189" t="str">
        <f>[1]vk!E356</f>
        <v>498</v>
      </c>
      <c r="G32" s="189" t="str">
        <f>[1]vk!F356</f>
        <v>Civilās aviācijas drošības, glābšanas un medicīniskās palīdzības nodrošināšana (pamatdarbība)</v>
      </c>
      <c r="H32" s="190">
        <f>[1]vk!G356</f>
        <v>2079241</v>
      </c>
      <c r="I32" s="193">
        <v>0</v>
      </c>
      <c r="J32" s="190">
        <f t="shared" si="3"/>
        <v>0</v>
      </c>
      <c r="K32" s="190">
        <f t="shared" si="1"/>
        <v>-2079241</v>
      </c>
      <c r="L32" s="192"/>
      <c r="M32" s="148" t="s">
        <v>471</v>
      </c>
    </row>
    <row r="33" spans="2:13" s="133" customFormat="1" ht="162">
      <c r="B33" s="188" t="s">
        <v>815</v>
      </c>
      <c r="C33" s="189" t="s">
        <v>837</v>
      </c>
      <c r="D33" s="189" t="s">
        <v>509</v>
      </c>
      <c r="E33" s="199" t="s">
        <v>774</v>
      </c>
      <c r="F33" s="199" t="s">
        <v>775</v>
      </c>
      <c r="G33" s="199" t="s">
        <v>776</v>
      </c>
      <c r="H33" s="197">
        <v>444517</v>
      </c>
      <c r="I33" s="199">
        <v>0.9</v>
      </c>
      <c r="J33" s="190">
        <f>SUM(H33*I33)</f>
        <v>400065.3</v>
      </c>
      <c r="K33" s="190">
        <f t="shared" si="1"/>
        <v>-44451.700000000012</v>
      </c>
      <c r="L33" s="200"/>
      <c r="M33" s="146" t="s">
        <v>472</v>
      </c>
    </row>
    <row r="34" spans="2:13" ht="162">
      <c r="B34" s="188" t="s">
        <v>815</v>
      </c>
      <c r="C34" s="189" t="s">
        <v>837</v>
      </c>
      <c r="D34" s="189" t="s">
        <v>520</v>
      </c>
      <c r="E34" s="189" t="s">
        <v>814</v>
      </c>
      <c r="F34" s="189" t="str">
        <f>[1]vk!E357</f>
        <v>1074</v>
      </c>
      <c r="G34" s="189" t="str">
        <f>[1]vk!F357</f>
        <v>Sabiedriskā transporta pakalpojumu sniegšanas organizēšana, nodrošinot sabiedriskā transporta pakalpojumu pieejamību katrā administratīvajā teritorijā (Latgales plānošanas reģions),</v>
      </c>
      <c r="H34" s="190">
        <f>[1]vk!G357</f>
        <v>40000</v>
      </c>
      <c r="I34" s="193">
        <v>0.5</v>
      </c>
      <c r="J34" s="190">
        <f>SUM(H34*I34)</f>
        <v>20000</v>
      </c>
      <c r="K34" s="190">
        <f t="shared" si="1"/>
        <v>-20000</v>
      </c>
      <c r="L34" s="192"/>
      <c r="M34" s="148" t="s">
        <v>39</v>
      </c>
    </row>
    <row r="35" spans="2:13" ht="162">
      <c r="B35" s="188" t="s">
        <v>815</v>
      </c>
      <c r="C35" s="189" t="s">
        <v>837</v>
      </c>
      <c r="D35" s="189" t="s">
        <v>520</v>
      </c>
      <c r="E35" s="189" t="s">
        <v>814</v>
      </c>
      <c r="F35" s="189" t="str">
        <f>[1]vk!E358</f>
        <v>1075</v>
      </c>
      <c r="G35" s="189" t="str">
        <f>[1]vk!F358</f>
        <v>Sabiedriskā transporta pakalpojumu sniegšanas organizēšana, nodrošinot sabiedriskā transporta pakalpojumu pieejamību katrā administratīvajā teritorijā (Vidzemes plānošanas reģions)</v>
      </c>
      <c r="H35" s="190">
        <f>[1]vk!G358</f>
        <v>40000</v>
      </c>
      <c r="I35" s="193">
        <v>0.5</v>
      </c>
      <c r="J35" s="190">
        <f t="shared" si="3"/>
        <v>20000</v>
      </c>
      <c r="K35" s="190">
        <f t="shared" ref="K35:K65" si="4">SUM(J35-H35)</f>
        <v>-20000</v>
      </c>
      <c r="L35" s="192"/>
      <c r="M35" s="148" t="s">
        <v>39</v>
      </c>
    </row>
    <row r="36" spans="2:13" ht="162">
      <c r="B36" s="188" t="s">
        <v>815</v>
      </c>
      <c r="C36" s="189" t="s">
        <v>837</v>
      </c>
      <c r="D36" s="189" t="s">
        <v>520</v>
      </c>
      <c r="E36" s="189" t="s">
        <v>814</v>
      </c>
      <c r="F36" s="189" t="str">
        <f>[1]vk!E359</f>
        <v>1076</v>
      </c>
      <c r="G36" s="189" t="str">
        <f>[1]vk!F359</f>
        <v>Sabiedriskā transporta pakalpojumu sniegšanas organizēšana, nodrošinot sabiedriskā transporta pakalpojumu pieejamību katrā administratīvajā teritorijā (Kurzemes plānošanas reģions)</v>
      </c>
      <c r="H36" s="190">
        <f>[1]vk!G359</f>
        <v>40000</v>
      </c>
      <c r="I36" s="193">
        <v>0.5</v>
      </c>
      <c r="J36" s="190">
        <f t="shared" si="3"/>
        <v>20000</v>
      </c>
      <c r="K36" s="190">
        <f t="shared" si="4"/>
        <v>-20000</v>
      </c>
      <c r="L36" s="192"/>
      <c r="M36" s="148" t="s">
        <v>206</v>
      </c>
    </row>
    <row r="37" spans="2:13" ht="162">
      <c r="B37" s="188" t="s">
        <v>815</v>
      </c>
      <c r="C37" s="189" t="s">
        <v>837</v>
      </c>
      <c r="D37" s="189" t="s">
        <v>520</v>
      </c>
      <c r="E37" s="189" t="s">
        <v>814</v>
      </c>
      <c r="F37" s="189" t="str">
        <f>[1]vk!E360</f>
        <v>1077</v>
      </c>
      <c r="G37" s="189" t="str">
        <f>[1]vk!F360</f>
        <v>Sabiedriskā transporta pakalpojumu sniegšanas organizēšana, nodrošinot sabiedriskā transporta pakalpojumu pieejamību katrā administratīvajā teritorijā (Rīgas plānošanas reģions)</v>
      </c>
      <c r="H37" s="190">
        <f>[1]vk!G360</f>
        <v>40000</v>
      </c>
      <c r="I37" s="193">
        <v>0.5</v>
      </c>
      <c r="J37" s="190">
        <f t="shared" si="3"/>
        <v>20000</v>
      </c>
      <c r="K37" s="190">
        <f t="shared" si="4"/>
        <v>-20000</v>
      </c>
      <c r="L37" s="192"/>
      <c r="M37" s="148" t="s">
        <v>207</v>
      </c>
    </row>
    <row r="38" spans="2:13" ht="162">
      <c r="B38" s="188" t="s">
        <v>815</v>
      </c>
      <c r="C38" s="189" t="s">
        <v>837</v>
      </c>
      <c r="D38" s="189" t="s">
        <v>520</v>
      </c>
      <c r="E38" s="189" t="s">
        <v>814</v>
      </c>
      <c r="F38" s="189" t="str">
        <f>[1]vk!E361</f>
        <v>1078</v>
      </c>
      <c r="G38" s="189" t="str">
        <f>[1]vk!F361</f>
        <v>Sabiedriskā transporta pakalpojumu sniegšanas organizēšana, nodrošinot sabiedriskā transporta pakalpojumu pieejamību katrā administratīvajā teritorijā (Zemgalesplānošanas reģions)</v>
      </c>
      <c r="H38" s="190">
        <f>[1]vk!G361</f>
        <v>40000</v>
      </c>
      <c r="I38" s="193">
        <v>0.5</v>
      </c>
      <c r="J38" s="190">
        <f t="shared" si="3"/>
        <v>20000</v>
      </c>
      <c r="K38" s="190">
        <f t="shared" si="4"/>
        <v>-20000</v>
      </c>
      <c r="L38" s="192"/>
      <c r="M38" s="148" t="s">
        <v>205</v>
      </c>
    </row>
    <row r="39" spans="2:13" ht="78.75">
      <c r="B39" s="188" t="s">
        <v>815</v>
      </c>
      <c r="C39" s="188" t="s">
        <v>837</v>
      </c>
      <c r="D39" s="188"/>
      <c r="E39" s="188"/>
      <c r="F39" s="188"/>
      <c r="G39" s="188"/>
      <c r="H39" s="194">
        <f>SUM(H29:H38)</f>
        <v>58580431</v>
      </c>
      <c r="I39" s="195"/>
      <c r="J39" s="194">
        <f>SUM(J29:J38)</f>
        <v>50934908.755000003</v>
      </c>
      <c r="K39" s="194">
        <f t="shared" si="4"/>
        <v>-7645522.2449999973</v>
      </c>
      <c r="L39" s="196">
        <f>SUM(1-(J39/H39))</f>
        <v>0.1305132467359279</v>
      </c>
      <c r="M39" s="140"/>
    </row>
    <row r="40" spans="2:13" ht="78.75">
      <c r="B40" s="188" t="s">
        <v>815</v>
      </c>
      <c r="C40" s="189" t="s">
        <v>833</v>
      </c>
      <c r="D40" s="189" t="s">
        <v>500</v>
      </c>
      <c r="E40" s="189" t="str">
        <f>[1]vk!D363</f>
        <v>Uzņēmējdarbības un uz zināšanām balstītas ekonomikas veicināšana</v>
      </c>
      <c r="F40" s="189" t="str">
        <f>[1]vk!E363</f>
        <v>918</v>
      </c>
      <c r="G40" s="189" t="str">
        <f>[1]vk!F363</f>
        <v>Tūrisma attīstības veicināšanas politikas izstrāde</v>
      </c>
      <c r="H40" s="190">
        <f>[1]vk!G363</f>
        <v>75473</v>
      </c>
      <c r="I40" s="191">
        <f>([1]vk!L363+[1]fm!L362+[1]lps!K362+[1]elpa!L361)/4</f>
        <v>0.85499999999999998</v>
      </c>
      <c r="J40" s="190">
        <f>SUM(H40*I40)</f>
        <v>64529.415000000001</v>
      </c>
      <c r="K40" s="190">
        <f t="shared" si="4"/>
        <v>-10943.584999999999</v>
      </c>
      <c r="L40" s="201"/>
      <c r="M40" s="148" t="s">
        <v>262</v>
      </c>
    </row>
    <row r="41" spans="2:13" ht="222" customHeight="1">
      <c r="B41" s="188" t="s">
        <v>815</v>
      </c>
      <c r="C41" s="189" t="s">
        <v>833</v>
      </c>
      <c r="D41" s="189" t="s">
        <v>500</v>
      </c>
      <c r="E41" s="189" t="str">
        <f>[1]vk!D364</f>
        <v>Tūrisma politikas ieviešana</v>
      </c>
      <c r="F41" s="189" t="str">
        <f>[1]vk!E364</f>
        <v>907.1</v>
      </c>
      <c r="G41" s="189" t="str">
        <f>[1]vk!F364</f>
        <v>Tūrisma attīstības veicināšanas nodrošināšana, t.sk. konkurētspējīgo tūrisma produktu un pakalpojumu attīstības veicināšanas un tūristu izmantoto pakalpojumu apjoma palielināšanas sekmēšanas, tūrisma pakalpojumu drošības un kvalitātes pilnveidošanas veic</v>
      </c>
      <c r="H41" s="190">
        <f>[1]vk!G364</f>
        <v>533592</v>
      </c>
      <c r="I41" s="191">
        <f>([1]vk!L364+[1]fm!L363+[1]lps!K363+[1]elpa!L362)/4</f>
        <v>0.78125</v>
      </c>
      <c r="J41" s="190">
        <f>SUM(H41*I41)</f>
        <v>416868.75</v>
      </c>
      <c r="K41" s="190">
        <f t="shared" si="4"/>
        <v>-116723.25</v>
      </c>
      <c r="L41" s="201"/>
      <c r="M41" s="148" t="s">
        <v>263</v>
      </c>
    </row>
    <row r="42" spans="2:13" ht="257.25" customHeight="1">
      <c r="B42" s="188" t="s">
        <v>815</v>
      </c>
      <c r="C42" s="189" t="s">
        <v>833</v>
      </c>
      <c r="D42" s="189" t="s">
        <v>509</v>
      </c>
      <c r="E42" s="189" t="s">
        <v>510</v>
      </c>
      <c r="F42" s="189" t="str">
        <f>[1]vk!E366</f>
        <v>1035</v>
      </c>
      <c r="G42" s="189" t="str">
        <f>[1]vk!F366</f>
        <v>Datoru drošības incidentu reaģēšanas vienības uzturēšana (pamatdarbība)</v>
      </c>
      <c r="H42" s="190">
        <f>[1]vk!G366</f>
        <v>51644</v>
      </c>
      <c r="I42" s="193">
        <v>0</v>
      </c>
      <c r="J42" s="190">
        <f>SUM(H42*I42)</f>
        <v>0</v>
      </c>
      <c r="K42" s="190">
        <f t="shared" si="4"/>
        <v>-51644</v>
      </c>
      <c r="L42" s="201"/>
      <c r="M42" s="148" t="s">
        <v>473</v>
      </c>
    </row>
    <row r="43" spans="2:13" ht="409.6" customHeight="1">
      <c r="B43" s="188" t="s">
        <v>815</v>
      </c>
      <c r="C43" s="189" t="s">
        <v>833</v>
      </c>
      <c r="D43" s="189" t="s">
        <v>509</v>
      </c>
      <c r="E43" s="189" t="s">
        <v>510</v>
      </c>
      <c r="F43" s="189" t="str">
        <f>[1]vk!E367</f>
        <v>983</v>
      </c>
      <c r="G43" s="189" t="str">
        <f>[1]vk!F367</f>
        <v>Numerācijas datubāzes uzturēšana (pamatdarbība)</v>
      </c>
      <c r="H43" s="190">
        <f>[1]vk!G367</f>
        <v>125432</v>
      </c>
      <c r="I43" s="193">
        <f>([1]vk!L367+[1]fm!L366+[1]lps!K366+[1]elpa!L365)/4</f>
        <v>0.73875000000000002</v>
      </c>
      <c r="J43" s="190">
        <f t="shared" ref="J43:J52" si="5">SUM(H43*I43)</f>
        <v>92662.89</v>
      </c>
      <c r="K43" s="190">
        <f t="shared" si="4"/>
        <v>-32769.11</v>
      </c>
      <c r="L43" s="201"/>
      <c r="M43" s="149" t="s">
        <v>287</v>
      </c>
    </row>
    <row r="44" spans="2:13" ht="408" customHeight="1">
      <c r="B44" s="188" t="s">
        <v>815</v>
      </c>
      <c r="C44" s="189" t="s">
        <v>833</v>
      </c>
      <c r="D44" s="189" t="s">
        <v>509</v>
      </c>
      <c r="E44" s="189" t="s">
        <v>510</v>
      </c>
      <c r="F44" s="189" t="str">
        <f>[1]vk!E368</f>
        <v>984</v>
      </c>
      <c r="G44" s="189" t="str">
        <f>[1]vk!F368</f>
        <v>Preses piegādes nodrošināšana lauku apvidos (pamatdarbība)</v>
      </c>
      <c r="H44" s="190">
        <f>[1]vk!G368</f>
        <v>2130000</v>
      </c>
      <c r="I44" s="193">
        <f>([1]vk!L368+[1]fm!L367+[1]lps!K367+[1]elpa!L366)/4</f>
        <v>0.76375000000000004</v>
      </c>
      <c r="J44" s="190">
        <f t="shared" si="5"/>
        <v>1626787.5</v>
      </c>
      <c r="K44" s="190">
        <f t="shared" si="4"/>
        <v>-503212.5</v>
      </c>
      <c r="L44" s="201"/>
      <c r="M44" s="148" t="s">
        <v>40</v>
      </c>
    </row>
    <row r="45" spans="2:13" ht="126">
      <c r="B45" s="188" t="s">
        <v>815</v>
      </c>
      <c r="C45" s="189" t="s">
        <v>833</v>
      </c>
      <c r="D45" s="189" t="str">
        <f>[1]vk!C369</f>
        <v>Tieslietu ministrija</v>
      </c>
      <c r="E45" s="189" t="str">
        <f>[1]vk!D369</f>
        <v>Darbinieku prasījumu garantiju fonds</v>
      </c>
      <c r="F45" s="189" t="str">
        <f>[1]vk!E369</f>
        <v>554</v>
      </c>
      <c r="G45" s="189" t="str">
        <f>[1]vk!F369</f>
        <v>Darbinieku prasījumu no darbinieku prasījumu garantiju līdzekļiem apmierināšana (īstenot prasījuma tiesības attiecībā uz MNA piešķirto naudas līdzekļu atmaksāšanu, kas izmaksāti no valsts budžeta līdzekļiem darbinieku prasījumu apmierināšanai</v>
      </c>
      <c r="H45" s="190">
        <f>[1]vk!G369</f>
        <v>1350000</v>
      </c>
      <c r="I45" s="193">
        <f>([1]vk!L369+[1]fm!L368+[1]lps!K368+[1]elpa!L367)/4</f>
        <v>0.94000000000000006</v>
      </c>
      <c r="J45" s="190">
        <f t="shared" si="5"/>
        <v>1269000</v>
      </c>
      <c r="K45" s="190">
        <f t="shared" si="4"/>
        <v>-81000</v>
      </c>
      <c r="L45" s="201"/>
      <c r="M45" s="147" t="s">
        <v>122</v>
      </c>
    </row>
    <row r="46" spans="2:13" ht="78.75">
      <c r="B46" s="188" t="s">
        <v>815</v>
      </c>
      <c r="C46" s="189" t="s">
        <v>833</v>
      </c>
      <c r="D46" s="189" t="s">
        <v>520</v>
      </c>
      <c r="E46" s="189" t="str">
        <f>[1]vk!D370</f>
        <v>Īpaši atbalstāmo reģionu attīstība</v>
      </c>
      <c r="F46" s="189" t="str">
        <f>[1]vk!E370</f>
        <v>450</v>
      </c>
      <c r="G46" s="189" t="str">
        <f>[1]vk!F370</f>
        <v>Reģionālās attīstības atbalsta instrumentu ieviešana un uzraudzība, nodrošinot atbalsta sniegšanu uzņēmējiem īpaši atbalstāmajās teritorijās</v>
      </c>
      <c r="H46" s="190">
        <v>0</v>
      </c>
      <c r="I46" s="193">
        <v>0</v>
      </c>
      <c r="J46" s="190">
        <f t="shared" si="5"/>
        <v>0</v>
      </c>
      <c r="K46" s="190">
        <f t="shared" si="4"/>
        <v>0</v>
      </c>
      <c r="L46" s="201"/>
      <c r="M46" s="148"/>
    </row>
    <row r="47" spans="2:13" ht="126">
      <c r="B47" s="188" t="s">
        <v>815</v>
      </c>
      <c r="C47" s="189" t="s">
        <v>833</v>
      </c>
      <c r="D47" s="189" t="s">
        <v>520</v>
      </c>
      <c r="E47" s="189" t="s">
        <v>611</v>
      </c>
      <c r="F47" s="189" t="str">
        <f>[1]vk!E371</f>
        <v>455</v>
      </c>
      <c r="G47" s="189" t="str">
        <f>[1]vk!F371</f>
        <v>Pašvaldību attīstības atbalsta instrumentu ieviešana un uzraudzība, lai sniegtu valsts atbalstu pašvaldību infrastruktūras sakārtošanai un attīstībai (saskaņā ar Administratīvi teritoriālās reformas likumu), kas tādējādi nodrošina priekšnosacījumus lielu</v>
      </c>
      <c r="H47" s="190">
        <v>0</v>
      </c>
      <c r="I47" s="193">
        <v>0</v>
      </c>
      <c r="J47" s="190">
        <f t="shared" si="5"/>
        <v>0</v>
      </c>
      <c r="K47" s="190">
        <f t="shared" si="4"/>
        <v>0</v>
      </c>
      <c r="L47" s="201"/>
      <c r="M47" s="148"/>
    </row>
    <row r="48" spans="2:13" ht="78.75">
      <c r="B48" s="188" t="s">
        <v>815</v>
      </c>
      <c r="C48" s="189" t="s">
        <v>833</v>
      </c>
      <c r="D48" s="189" t="s">
        <v>520</v>
      </c>
      <c r="E48" s="189" t="s">
        <v>611</v>
      </c>
      <c r="F48" s="189" t="str">
        <f>[1]vk!E372</f>
        <v>457</v>
      </c>
      <c r="G48" s="189" t="str">
        <f>[1]vk!F372</f>
        <v>Pašvaldību e:pakalpojumu attīstība</v>
      </c>
      <c r="H48" s="190">
        <f>[1]vk!G372</f>
        <v>339377</v>
      </c>
      <c r="I48" s="193">
        <f>([1]vk!L372+[1]fm!L371+[1]lps!K371+[1]elpa!L370)/4</f>
        <v>0.91999999999999993</v>
      </c>
      <c r="J48" s="190">
        <f t="shared" si="5"/>
        <v>312226.83999999997</v>
      </c>
      <c r="K48" s="190">
        <f t="shared" si="4"/>
        <v>-27150.160000000033</v>
      </c>
      <c r="L48" s="201"/>
      <c r="M48" s="148" t="s">
        <v>208</v>
      </c>
    </row>
    <row r="49" spans="2:13" ht="94.5">
      <c r="B49" s="188" t="s">
        <v>815</v>
      </c>
      <c r="C49" s="189" t="s">
        <v>833</v>
      </c>
      <c r="D49" s="189" t="s">
        <v>520</v>
      </c>
      <c r="E49" s="189" t="s">
        <v>611</v>
      </c>
      <c r="F49" s="189" t="str">
        <f>[1]vk!E373</f>
        <v>458</v>
      </c>
      <c r="G49" s="189" t="str">
        <f>[1]vk!F373</f>
        <v>Pašvaldību e:pakalpojumu ieviešana un uzraudzība, nodrošinot iedzīvotājiem iespēju izmantot bezmaksas interneta un datoru pašvaldību publiskajās bibliotēkās</v>
      </c>
      <c r="H49" s="190">
        <f>[1]vk!G373</f>
        <v>316975</v>
      </c>
      <c r="I49" s="193">
        <v>1</v>
      </c>
      <c r="J49" s="190">
        <f t="shared" si="5"/>
        <v>316975</v>
      </c>
      <c r="K49" s="190">
        <f t="shared" si="4"/>
        <v>0</v>
      </c>
      <c r="L49" s="201"/>
      <c r="M49" s="159"/>
    </row>
    <row r="50" spans="2:13" ht="321" customHeight="1">
      <c r="B50" s="188" t="s">
        <v>815</v>
      </c>
      <c r="C50" s="189" t="s">
        <v>833</v>
      </c>
      <c r="D50" s="189" t="s">
        <v>520</v>
      </c>
      <c r="E50" s="190" t="s">
        <v>588</v>
      </c>
      <c r="F50" s="190" t="s">
        <v>589</v>
      </c>
      <c r="G50" s="190" t="s">
        <v>590</v>
      </c>
      <c r="H50" s="190">
        <v>93882</v>
      </c>
      <c r="I50" s="202">
        <v>0</v>
      </c>
      <c r="J50" s="190">
        <f t="shared" si="5"/>
        <v>0</v>
      </c>
      <c r="K50" s="190">
        <f t="shared" si="4"/>
        <v>-93882</v>
      </c>
      <c r="L50" s="201"/>
      <c r="M50" s="148" t="s">
        <v>209</v>
      </c>
    </row>
    <row r="51" spans="2:13" ht="182.25">
      <c r="B51" s="188" t="s">
        <v>815</v>
      </c>
      <c r="C51" s="189" t="s">
        <v>833</v>
      </c>
      <c r="D51" s="190" t="s">
        <v>520</v>
      </c>
      <c r="E51" s="190" t="s">
        <v>588</v>
      </c>
      <c r="F51" s="190" t="s">
        <v>591</v>
      </c>
      <c r="G51" s="190" t="s">
        <v>41</v>
      </c>
      <c r="H51" s="190">
        <v>18229</v>
      </c>
      <c r="I51" s="202">
        <v>0.5</v>
      </c>
      <c r="J51" s="190">
        <f t="shared" si="5"/>
        <v>9114.5</v>
      </c>
      <c r="K51" s="190">
        <f t="shared" si="4"/>
        <v>-9114.5</v>
      </c>
      <c r="L51" s="201"/>
      <c r="M51" s="148" t="s">
        <v>210</v>
      </c>
    </row>
    <row r="52" spans="2:13" ht="162">
      <c r="B52" s="188" t="s">
        <v>815</v>
      </c>
      <c r="C52" s="189" t="s">
        <v>833</v>
      </c>
      <c r="D52" s="190" t="s">
        <v>520</v>
      </c>
      <c r="E52" s="190" t="s">
        <v>588</v>
      </c>
      <c r="F52" s="190" t="s">
        <v>592</v>
      </c>
      <c r="G52" s="190" t="s">
        <v>593</v>
      </c>
      <c r="H52" s="190">
        <v>21680</v>
      </c>
      <c r="I52" s="202">
        <v>0.8</v>
      </c>
      <c r="J52" s="190">
        <f t="shared" si="5"/>
        <v>17344</v>
      </c>
      <c r="K52" s="190">
        <f t="shared" si="4"/>
        <v>-4336</v>
      </c>
      <c r="L52" s="201"/>
      <c r="M52" s="148" t="s">
        <v>211</v>
      </c>
    </row>
    <row r="53" spans="2:13" ht="321.75" customHeight="1">
      <c r="B53" s="188" t="s">
        <v>815</v>
      </c>
      <c r="C53" s="189" t="s">
        <v>833</v>
      </c>
      <c r="D53" s="190" t="s">
        <v>520</v>
      </c>
      <c r="E53" s="190" t="s">
        <v>594</v>
      </c>
      <c r="F53" s="190" t="s">
        <v>595</v>
      </c>
      <c r="G53" s="190" t="s">
        <v>590</v>
      </c>
      <c r="H53" s="190">
        <v>78520</v>
      </c>
      <c r="I53" s="202">
        <v>0</v>
      </c>
      <c r="J53" s="190">
        <f t="shared" ref="J53:J64" si="6">SUM(H53*I53)</f>
        <v>0</v>
      </c>
      <c r="K53" s="190">
        <f t="shared" si="4"/>
        <v>-78520</v>
      </c>
      <c r="L53" s="201"/>
      <c r="M53" s="148" t="s">
        <v>209</v>
      </c>
    </row>
    <row r="54" spans="2:13" ht="182.25">
      <c r="B54" s="188" t="s">
        <v>815</v>
      </c>
      <c r="C54" s="189" t="s">
        <v>833</v>
      </c>
      <c r="D54" s="190" t="s">
        <v>520</v>
      </c>
      <c r="E54" s="190" t="s">
        <v>594</v>
      </c>
      <c r="F54" s="190" t="s">
        <v>596</v>
      </c>
      <c r="G54" s="190" t="s">
        <v>41</v>
      </c>
      <c r="H54" s="190">
        <v>39051</v>
      </c>
      <c r="I54" s="202">
        <v>0.5</v>
      </c>
      <c r="J54" s="190">
        <f t="shared" si="6"/>
        <v>19525.5</v>
      </c>
      <c r="K54" s="190">
        <f t="shared" si="4"/>
        <v>-19525.5</v>
      </c>
      <c r="L54" s="201"/>
      <c r="M54" s="148" t="s">
        <v>212</v>
      </c>
    </row>
    <row r="55" spans="2:13" ht="162">
      <c r="B55" s="188" t="s">
        <v>815</v>
      </c>
      <c r="C55" s="189" t="s">
        <v>833</v>
      </c>
      <c r="D55" s="190" t="s">
        <v>520</v>
      </c>
      <c r="E55" s="190" t="s">
        <v>594</v>
      </c>
      <c r="F55" s="190" t="s">
        <v>597</v>
      </c>
      <c r="G55" s="190" t="s">
        <v>598</v>
      </c>
      <c r="H55" s="190">
        <v>21759</v>
      </c>
      <c r="I55" s="202">
        <v>0.8</v>
      </c>
      <c r="J55" s="190">
        <f t="shared" si="6"/>
        <v>17407.2</v>
      </c>
      <c r="K55" s="190">
        <f t="shared" si="4"/>
        <v>-4351.7999999999993</v>
      </c>
      <c r="L55" s="201"/>
      <c r="M55" s="148" t="s">
        <v>213</v>
      </c>
    </row>
    <row r="56" spans="2:13" ht="182.25">
      <c r="B56" s="188" t="s">
        <v>815</v>
      </c>
      <c r="C56" s="189" t="s">
        <v>833</v>
      </c>
      <c r="D56" s="190" t="s">
        <v>520</v>
      </c>
      <c r="E56" s="190" t="s">
        <v>599</v>
      </c>
      <c r="F56" s="190" t="s">
        <v>600</v>
      </c>
      <c r="G56" s="190" t="s">
        <v>590</v>
      </c>
      <c r="H56" s="190">
        <v>59692</v>
      </c>
      <c r="I56" s="202">
        <v>0</v>
      </c>
      <c r="J56" s="190">
        <f t="shared" si="6"/>
        <v>0</v>
      </c>
      <c r="K56" s="190">
        <f t="shared" si="4"/>
        <v>-59692</v>
      </c>
      <c r="L56" s="201"/>
      <c r="M56" s="148" t="s">
        <v>209</v>
      </c>
    </row>
    <row r="57" spans="2:13" ht="182.25">
      <c r="B57" s="188" t="s">
        <v>815</v>
      </c>
      <c r="C57" s="189" t="s">
        <v>833</v>
      </c>
      <c r="D57" s="190" t="s">
        <v>520</v>
      </c>
      <c r="E57" s="190" t="s">
        <v>599</v>
      </c>
      <c r="F57" s="190" t="s">
        <v>601</v>
      </c>
      <c r="G57" s="190" t="s">
        <v>41</v>
      </c>
      <c r="H57" s="190">
        <v>56214</v>
      </c>
      <c r="I57" s="202">
        <v>0.5</v>
      </c>
      <c r="J57" s="190">
        <f t="shared" si="6"/>
        <v>28107</v>
      </c>
      <c r="K57" s="190">
        <f t="shared" si="4"/>
        <v>-28107</v>
      </c>
      <c r="L57" s="201"/>
      <c r="M57" s="148" t="s">
        <v>210</v>
      </c>
    </row>
    <row r="58" spans="2:13" ht="162">
      <c r="B58" s="188" t="s">
        <v>815</v>
      </c>
      <c r="C58" s="189" t="s">
        <v>833</v>
      </c>
      <c r="D58" s="190" t="s">
        <v>520</v>
      </c>
      <c r="E58" s="190" t="s">
        <v>599</v>
      </c>
      <c r="F58" s="190" t="s">
        <v>602</v>
      </c>
      <c r="G58" s="190" t="s">
        <v>598</v>
      </c>
      <c r="H58" s="190">
        <v>19917</v>
      </c>
      <c r="I58" s="202">
        <v>0.8</v>
      </c>
      <c r="J58" s="190">
        <f t="shared" si="6"/>
        <v>15933.6</v>
      </c>
      <c r="K58" s="190">
        <f t="shared" si="4"/>
        <v>-3983.3999999999996</v>
      </c>
      <c r="L58" s="201"/>
      <c r="M58" s="148" t="s">
        <v>213</v>
      </c>
    </row>
    <row r="59" spans="2:13" ht="182.25">
      <c r="B59" s="188" t="s">
        <v>815</v>
      </c>
      <c r="C59" s="189" t="s">
        <v>833</v>
      </c>
      <c r="D59" s="190" t="s">
        <v>520</v>
      </c>
      <c r="E59" s="190" t="s">
        <v>603</v>
      </c>
      <c r="F59" s="190" t="s">
        <v>604</v>
      </c>
      <c r="G59" s="190" t="s">
        <v>590</v>
      </c>
      <c r="H59" s="190">
        <v>90667</v>
      </c>
      <c r="I59" s="202">
        <v>0</v>
      </c>
      <c r="J59" s="190">
        <f t="shared" si="6"/>
        <v>0</v>
      </c>
      <c r="K59" s="190">
        <f t="shared" si="4"/>
        <v>-90667</v>
      </c>
      <c r="L59" s="201"/>
      <c r="M59" s="148" t="s">
        <v>209</v>
      </c>
    </row>
    <row r="60" spans="2:13" ht="182.25">
      <c r="B60" s="188" t="s">
        <v>815</v>
      </c>
      <c r="C60" s="189" t="s">
        <v>833</v>
      </c>
      <c r="D60" s="190" t="s">
        <v>520</v>
      </c>
      <c r="E60" s="190" t="s">
        <v>603</v>
      </c>
      <c r="F60" s="190" t="s">
        <v>605</v>
      </c>
      <c r="G60" s="190" t="s">
        <v>41</v>
      </c>
      <c r="H60" s="190">
        <v>38856</v>
      </c>
      <c r="I60" s="202">
        <v>0.5</v>
      </c>
      <c r="J60" s="190">
        <f t="shared" si="6"/>
        <v>19428</v>
      </c>
      <c r="K60" s="190">
        <f t="shared" si="4"/>
        <v>-19428</v>
      </c>
      <c r="L60" s="201"/>
      <c r="M60" s="148" t="s">
        <v>210</v>
      </c>
    </row>
    <row r="61" spans="2:13" ht="162">
      <c r="B61" s="188" t="s">
        <v>815</v>
      </c>
      <c r="C61" s="189" t="s">
        <v>833</v>
      </c>
      <c r="D61" s="190" t="s">
        <v>520</v>
      </c>
      <c r="E61" s="190" t="s">
        <v>603</v>
      </c>
      <c r="F61" s="190" t="s">
        <v>606</v>
      </c>
      <c r="G61" s="190" t="s">
        <v>598</v>
      </c>
      <c r="H61" s="190">
        <v>21989</v>
      </c>
      <c r="I61" s="202">
        <v>0.8</v>
      </c>
      <c r="J61" s="190">
        <f t="shared" si="6"/>
        <v>17591.2</v>
      </c>
      <c r="K61" s="190">
        <f t="shared" si="4"/>
        <v>-4397.7999999999993</v>
      </c>
      <c r="L61" s="201"/>
      <c r="M61" s="148" t="s">
        <v>213</v>
      </c>
    </row>
    <row r="62" spans="2:13" ht="182.25">
      <c r="B62" s="188" t="s">
        <v>815</v>
      </c>
      <c r="C62" s="189" t="s">
        <v>833</v>
      </c>
      <c r="D62" s="190" t="s">
        <v>520</v>
      </c>
      <c r="E62" s="190" t="s">
        <v>607</v>
      </c>
      <c r="F62" s="190" t="s">
        <v>608</v>
      </c>
      <c r="G62" s="190" t="s">
        <v>590</v>
      </c>
      <c r="H62" s="190">
        <v>67055</v>
      </c>
      <c r="I62" s="202">
        <v>0</v>
      </c>
      <c r="J62" s="190">
        <f t="shared" si="6"/>
        <v>0</v>
      </c>
      <c r="K62" s="190">
        <f t="shared" si="4"/>
        <v>-67055</v>
      </c>
      <c r="L62" s="201"/>
      <c r="M62" s="148" t="s">
        <v>209</v>
      </c>
    </row>
    <row r="63" spans="2:13" ht="182.25">
      <c r="B63" s="188" t="s">
        <v>815</v>
      </c>
      <c r="C63" s="189" t="s">
        <v>833</v>
      </c>
      <c r="D63" s="190" t="s">
        <v>520</v>
      </c>
      <c r="E63" s="190" t="s">
        <v>607</v>
      </c>
      <c r="F63" s="190" t="s">
        <v>609</v>
      </c>
      <c r="G63" s="190" t="s">
        <v>41</v>
      </c>
      <c r="H63" s="190">
        <v>44414</v>
      </c>
      <c r="I63" s="202">
        <v>0.5</v>
      </c>
      <c r="J63" s="190">
        <f t="shared" si="6"/>
        <v>22207</v>
      </c>
      <c r="K63" s="190">
        <f t="shared" si="4"/>
        <v>-22207</v>
      </c>
      <c r="L63" s="201"/>
      <c r="M63" s="148" t="s">
        <v>210</v>
      </c>
    </row>
    <row r="64" spans="2:13" ht="182.25">
      <c r="B64" s="188" t="s">
        <v>815</v>
      </c>
      <c r="C64" s="189" t="s">
        <v>833</v>
      </c>
      <c r="D64" s="190" t="s">
        <v>520</v>
      </c>
      <c r="E64" s="190" t="s">
        <v>607</v>
      </c>
      <c r="F64" s="190" t="s">
        <v>610</v>
      </c>
      <c r="G64" s="190" t="s">
        <v>598</v>
      </c>
      <c r="H64" s="190">
        <v>21740</v>
      </c>
      <c r="I64" s="202">
        <v>0.8</v>
      </c>
      <c r="J64" s="190">
        <f t="shared" si="6"/>
        <v>17392</v>
      </c>
      <c r="K64" s="190">
        <f t="shared" si="4"/>
        <v>-4348</v>
      </c>
      <c r="L64" s="201"/>
      <c r="M64" s="148" t="s">
        <v>214</v>
      </c>
    </row>
    <row r="65" spans="2:13" ht="152.25" customHeight="1">
      <c r="B65" s="188" t="s">
        <v>815</v>
      </c>
      <c r="C65" s="189" t="s">
        <v>833</v>
      </c>
      <c r="D65" s="190" t="s">
        <v>520</v>
      </c>
      <c r="E65" s="190" t="s">
        <v>611</v>
      </c>
      <c r="F65" s="190" t="s">
        <v>612</v>
      </c>
      <c r="G65" s="190" t="s">
        <v>613</v>
      </c>
      <c r="H65" s="190">
        <v>41377</v>
      </c>
      <c r="I65" s="202">
        <v>0.41333333333333333</v>
      </c>
      <c r="J65" s="190">
        <f>SUM(H65*I65)</f>
        <v>17102.493333333332</v>
      </c>
      <c r="K65" s="190">
        <f t="shared" si="4"/>
        <v>-24274.506666666668</v>
      </c>
      <c r="L65" s="201"/>
      <c r="M65" s="148" t="s">
        <v>215</v>
      </c>
    </row>
    <row r="66" spans="2:13" ht="148.5" customHeight="1">
      <c r="B66" s="188" t="s">
        <v>815</v>
      </c>
      <c r="C66" s="189" t="s">
        <v>833</v>
      </c>
      <c r="D66" s="190" t="s">
        <v>520</v>
      </c>
      <c r="E66" s="190" t="s">
        <v>611</v>
      </c>
      <c r="F66" s="190" t="s">
        <v>614</v>
      </c>
      <c r="G66" s="190" t="s">
        <v>615</v>
      </c>
      <c r="H66" s="190">
        <v>41376</v>
      </c>
      <c r="I66" s="202">
        <v>0.41333333333333333</v>
      </c>
      <c r="J66" s="190">
        <f>SUM(H66*I66)</f>
        <v>17102.079999999998</v>
      </c>
      <c r="K66" s="190">
        <f>SUM(J66-H66)</f>
        <v>-24273.920000000002</v>
      </c>
      <c r="L66" s="201"/>
      <c r="M66" s="148" t="s">
        <v>215</v>
      </c>
    </row>
    <row r="67" spans="2:13" ht="78.75">
      <c r="B67" s="188" t="s">
        <v>815</v>
      </c>
      <c r="C67" s="189" t="s">
        <v>833</v>
      </c>
      <c r="D67" s="190" t="s">
        <v>520</v>
      </c>
      <c r="E67" s="190" t="s">
        <v>611</v>
      </c>
      <c r="F67" s="190" t="s">
        <v>616</v>
      </c>
      <c r="G67" s="190" t="s">
        <v>617</v>
      </c>
      <c r="H67" s="190">
        <v>3738</v>
      </c>
      <c r="I67" s="202">
        <v>0.41333333333333333</v>
      </c>
      <c r="J67" s="190">
        <f>SUM(H67*I67)</f>
        <v>1545.04</v>
      </c>
      <c r="K67" s="190">
        <f>SUM(J67-H67)</f>
        <v>-2192.96</v>
      </c>
      <c r="L67" s="201"/>
      <c r="M67" s="148"/>
    </row>
    <row r="68" spans="2:13" ht="78.75">
      <c r="B68" s="188" t="s">
        <v>815</v>
      </c>
      <c r="C68" s="188" t="s">
        <v>833</v>
      </c>
      <c r="D68" s="188"/>
      <c r="E68" s="188"/>
      <c r="F68" s="188"/>
      <c r="G68" s="188"/>
      <c r="H68" s="194">
        <f>SUM(H40:H67)</f>
        <v>5702649</v>
      </c>
      <c r="I68" s="195"/>
      <c r="J68" s="194">
        <f>SUM(J40:J67)</f>
        <v>4318850.0083333328</v>
      </c>
      <c r="K68" s="194">
        <f>SUM(J68-H68)</f>
        <v>-1383798.9916666672</v>
      </c>
      <c r="L68" s="196">
        <f>SUM(1-(J68/H68))</f>
        <v>0.24265898035573774</v>
      </c>
      <c r="M68" s="140"/>
    </row>
    <row r="69" spans="2:13" ht="63">
      <c r="B69" s="47" t="s">
        <v>815</v>
      </c>
      <c r="C69" s="203"/>
      <c r="D69" s="203"/>
      <c r="E69" s="203"/>
      <c r="F69" s="203"/>
      <c r="G69" s="203"/>
      <c r="H69" s="57">
        <f>SUM(H68,H39,H25,H20,H12,H28)</f>
        <v>175192226</v>
      </c>
      <c r="I69" s="204"/>
      <c r="J69" s="57">
        <f>SUM(J68,J39,J25,J20,J12,J28)</f>
        <v>159155911.22695833</v>
      </c>
      <c r="K69" s="57">
        <f>SUM(J69-H69)</f>
        <v>-16036314.773041666</v>
      </c>
      <c r="L69" s="34">
        <f>SUM(1-(J69/H69))</f>
        <v>9.1535538643373715E-2</v>
      </c>
      <c r="M69" s="140"/>
    </row>
  </sheetData>
  <autoFilter ref="A2:M69"/>
  <phoneticPr fontId="10" type="noConversion"/>
  <pageMargins left="0.70866141732283472" right="0.70866141732283472" top="0.74803149606299213" bottom="0.74803149606299213" header="0.31496062992125984" footer="0.31496062992125984"/>
  <pageSetup paperSize="8" scale="49" fitToHeight="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B2:M26"/>
  <sheetViews>
    <sheetView topLeftCell="A8" zoomScale="50" zoomScaleNormal="50" zoomScaleSheetLayoutView="25" workbookViewId="0">
      <selection activeCell="C12" sqref="C12"/>
    </sheetView>
  </sheetViews>
  <sheetFormatPr defaultRowHeight="15"/>
  <cols>
    <col min="1" max="1" width="1.5703125" customWidth="1"/>
    <col min="2" max="2" width="13.7109375" customWidth="1"/>
    <col min="3" max="3" width="16.7109375" customWidth="1"/>
    <col min="4" max="4" width="16.5703125" customWidth="1"/>
    <col min="5" max="5" width="23.140625" customWidth="1"/>
    <col min="6" max="6" width="7.28515625" customWidth="1"/>
    <col min="7" max="7" width="23.7109375" customWidth="1"/>
    <col min="8" max="8" width="14.28515625" customWidth="1"/>
    <col min="9" max="9" width="11.5703125" customWidth="1"/>
    <col min="10" max="10" width="15" customWidth="1"/>
    <col min="11" max="11" width="13.140625" customWidth="1"/>
    <col min="12" max="12" width="13" style="61" customWidth="1"/>
    <col min="13" max="13" width="165.42578125" customWidth="1"/>
  </cols>
  <sheetData>
    <row r="2" spans="2:13" ht="51">
      <c r="B2" s="37" t="s">
        <v>488</v>
      </c>
      <c r="C2" s="37" t="s">
        <v>491</v>
      </c>
      <c r="D2" s="31" t="str">
        <f>[1]vk!C4</f>
        <v>Budžeta resora nosaukums</v>
      </c>
      <c r="E2" s="31" t="str">
        <f>[1]vk!D4</f>
        <v>Budžeta programmas nosaukums</v>
      </c>
      <c r="F2" s="31" t="str">
        <f>[1]vk!E4</f>
        <v>funkcijas Npk</v>
      </c>
      <c r="G2" s="31" t="str">
        <f>[1]vk!F4</f>
        <v xml:space="preserve">Funkcijas nosaukums </v>
      </c>
      <c r="H2" s="3" t="s">
        <v>474</v>
      </c>
      <c r="I2" s="44" t="s">
        <v>479</v>
      </c>
      <c r="J2" s="3" t="s">
        <v>476</v>
      </c>
      <c r="K2" s="3" t="s">
        <v>478</v>
      </c>
      <c r="L2" s="3" t="s">
        <v>477</v>
      </c>
      <c r="M2" s="3" t="s">
        <v>848</v>
      </c>
    </row>
    <row r="3" spans="2:13" ht="162.75" customHeight="1">
      <c r="B3" s="188" t="s">
        <v>717</v>
      </c>
      <c r="C3" s="189" t="s">
        <v>838</v>
      </c>
      <c r="D3" s="189" t="s">
        <v>518</v>
      </c>
      <c r="E3" s="189" t="str">
        <f>[1]vk!D391</f>
        <v>Kompensējamo medikamentu un materiālu apmaksāšana</v>
      </c>
      <c r="F3" s="189" t="str">
        <f>[1]vk!E391</f>
        <v>659</v>
      </c>
      <c r="G3" s="189" t="str">
        <f>[1]vk!F391</f>
        <v>Slēgt līgumus par ambulatorajai ārstniecībai paredzēto no valsts budžeta līdzekļiem kompensējamo zāļu un medicīnisko ierīču nodrošināšanu saskaņā ar kārtējā gada likumu par valsts budžetu</v>
      </c>
      <c r="H3" s="190">
        <f>[1]vk!G391</f>
        <v>71621763</v>
      </c>
      <c r="I3" s="202">
        <f>([1]vk!L391+[1]fm!L390+[1]lps!K390+[1]elpa!L389)/4</f>
        <v>0.89624999999999999</v>
      </c>
      <c r="J3" s="190">
        <f>SUM(H3*I3)</f>
        <v>64191005.088749997</v>
      </c>
      <c r="K3" s="190">
        <f t="shared" ref="K3:K26" si="0">SUM(J3-H3)</f>
        <v>-7430757.9112500027</v>
      </c>
      <c r="L3" s="210"/>
      <c r="M3" s="141"/>
    </row>
    <row r="4" spans="2:13" ht="47.25">
      <c r="B4" s="188" t="s">
        <v>717</v>
      </c>
      <c r="C4" s="189" t="s">
        <v>838</v>
      </c>
      <c r="D4" s="189" t="s">
        <v>518</v>
      </c>
      <c r="E4" s="189" t="str">
        <f>[1]vk!D392</f>
        <v>Reto slimību medikamentozā ārstēšana bērniem</v>
      </c>
      <c r="F4" s="189" t="str">
        <f>[1]vk!E392</f>
        <v>671</v>
      </c>
      <c r="G4" s="189" t="str">
        <f>[1]vk!F392</f>
        <v>Nodrošināt reto slimību medikamentozo ārstēšanu bērniem</v>
      </c>
      <c r="H4" s="190">
        <f>[1]vk!G392</f>
        <v>727400</v>
      </c>
      <c r="I4" s="202">
        <f>([1]vk!L392+[1]fm!L391+[1]lps!K391+[1]elpa!L390)/4</f>
        <v>0.95125000000000004</v>
      </c>
      <c r="J4" s="190">
        <f>SUM(H4*I4)</f>
        <v>691939.25</v>
      </c>
      <c r="K4" s="190">
        <f t="shared" si="0"/>
        <v>-35460.75</v>
      </c>
      <c r="L4" s="210"/>
      <c r="M4" s="141"/>
    </row>
    <row r="5" spans="2:13" ht="47.25">
      <c r="B5" s="188" t="str">
        <f>[1]vk!A393</f>
        <v>0.7 - grupa: Veselība</v>
      </c>
      <c r="C5" s="188" t="s">
        <v>838</v>
      </c>
      <c r="D5" s="188" t="str">
        <f>[1]vk!C393</f>
        <v>Veselības ministrija</v>
      </c>
      <c r="E5" s="188"/>
      <c r="F5" s="188"/>
      <c r="G5" s="188"/>
      <c r="H5" s="194">
        <f>SUM(H3:H4)</f>
        <v>72349163</v>
      </c>
      <c r="I5" s="188"/>
      <c r="J5" s="194">
        <f>SUM(J3:J4)</f>
        <v>64882944.338749997</v>
      </c>
      <c r="K5" s="194">
        <f t="shared" si="0"/>
        <v>-7466218.6612500027</v>
      </c>
      <c r="L5" s="196">
        <f>SUM(1-(J5/H5))</f>
        <v>0.10319702884814308</v>
      </c>
      <c r="M5" s="141"/>
    </row>
    <row r="6" spans="2:13" ht="201" customHeight="1">
      <c r="B6" s="188" t="str">
        <f>[1]vk!A394</f>
        <v>0.7 - grupa: Veselība</v>
      </c>
      <c r="C6" s="188" t="s">
        <v>480</v>
      </c>
      <c r="D6" s="188" t="str">
        <f>[1]vk!C394</f>
        <v>Veselības ministrija</v>
      </c>
      <c r="E6" s="188" t="str">
        <f>[1]vk!D394</f>
        <v>Sporta medicīnas nodrošināšana</v>
      </c>
      <c r="F6" s="188" t="str">
        <f>[1]vk!E394</f>
        <v>656</v>
      </c>
      <c r="G6" s="188" t="str">
        <f>[1]vk!F394</f>
        <v>Veikt veselības aprūpi un medicīnisko uzraudzību sportistiem un bērniem ar paaugstinātu fizisko slodzi, koordinēt veselības aprūpes un medicīniskās uzraudzības pasākumus, kā arī veikt dopinga kontroli un citus pasākumus saskaņā ar Antidopinga konvencijas</v>
      </c>
      <c r="H6" s="194">
        <f>[1]vk!G394</f>
        <v>690440</v>
      </c>
      <c r="I6" s="220">
        <f>([1]vk!L394+[1]fm!L393+[1]lps!K393+[1]elpa!L392)/4</f>
        <v>0.79</v>
      </c>
      <c r="J6" s="194">
        <f t="shared" ref="J6:J12" si="1">SUM(H6*I6)</f>
        <v>545447.6</v>
      </c>
      <c r="K6" s="194">
        <f t="shared" si="0"/>
        <v>-144992.40000000002</v>
      </c>
      <c r="L6" s="196">
        <f>SUM(1-(J6/H6))</f>
        <v>0.21000000000000008</v>
      </c>
      <c r="M6" s="141"/>
    </row>
    <row r="7" spans="2:13" ht="205.5" customHeight="1">
      <c r="B7" s="188" t="str">
        <f>[1]vk!A395</f>
        <v>0.7 - grupa: Veselība</v>
      </c>
      <c r="C7" s="188" t="s">
        <v>481</v>
      </c>
      <c r="D7" s="188" t="str">
        <f>[1]vk!C395</f>
        <v>Veselības ministrija</v>
      </c>
      <c r="E7" s="188" t="str">
        <f>[1]vk!D395</f>
        <v>Infekcijas slimību specifiskā diagnostika, ārstēšana un profilakse</v>
      </c>
      <c r="F7" s="188" t="str">
        <f>[1]vk!E395</f>
        <v>658</v>
      </c>
      <c r="G7" s="188" t="str">
        <f>[1]vk!F395</f>
        <v>Sniegt infekcijas slimību slimniekiem (arī reto slimību, HIV/AIDS, tuberkulozes, seksuāli transmisīvo, parazitāro slimību slimniekiem) augsti kvalificētu un kvalitatīvu specializētu ambulatoro un stacionāro sekundārā un terciārā līmeņa medicīnisko palīdz</v>
      </c>
      <c r="H7" s="194">
        <f>[1]vk!G395</f>
        <v>16807542</v>
      </c>
      <c r="I7" s="220">
        <v>0.9</v>
      </c>
      <c r="J7" s="194">
        <f t="shared" si="1"/>
        <v>15126787.800000001</v>
      </c>
      <c r="K7" s="194">
        <f t="shared" si="0"/>
        <v>-1680754.1999999993</v>
      </c>
      <c r="L7" s="196">
        <f>SUM(1-(J7/H7))</f>
        <v>9.9999999999999978E-2</v>
      </c>
      <c r="M7" s="141"/>
    </row>
    <row r="8" spans="2:13" ht="134.25" customHeight="1">
      <c r="B8" s="188" t="str">
        <f>[1]vk!A396</f>
        <v>0.7 - grupa: Veselība</v>
      </c>
      <c r="C8" s="188" t="str">
        <f>[1]vk!B396</f>
        <v>Sabiedrības veselības dienestu pakalpojumi</v>
      </c>
      <c r="D8" s="188" t="str">
        <f>[1]vk!C396</f>
        <v>Veselības ministrija</v>
      </c>
      <c r="E8" s="188" t="str">
        <f>[1]vk!D396</f>
        <v>Asins un asins komponentu nodrošināšana</v>
      </c>
      <c r="F8" s="188" t="str">
        <f>[1]vk!E396</f>
        <v>651</v>
      </c>
      <c r="G8" s="188" t="str">
        <f>[1]vk!F396</f>
        <v>Sagatavot asinis un asins komponentus, organizēt un koordinēt ārstniecības iestāžu apgādi ar kvalitātes prasībām atbilstošiem asins komponentiem</v>
      </c>
      <c r="H8" s="194">
        <v>6447991</v>
      </c>
      <c r="I8" s="220">
        <f>([1]vk!L396+[1]fm!L395+[1]lps!K395+[1]elpa!L394)/4</f>
        <v>0.96250000000000002</v>
      </c>
      <c r="J8" s="194">
        <f t="shared" si="1"/>
        <v>6206191.3375000004</v>
      </c>
      <c r="K8" s="194">
        <f t="shared" si="0"/>
        <v>-241799.66249999963</v>
      </c>
      <c r="L8" s="196">
        <f>SUM(1-(J8/H8))</f>
        <v>3.7499999999999978E-2</v>
      </c>
      <c r="M8" s="141"/>
    </row>
    <row r="9" spans="2:13" ht="110.25">
      <c r="B9" s="188" t="s">
        <v>717</v>
      </c>
      <c r="C9" s="189" t="s">
        <v>840</v>
      </c>
      <c r="D9" s="189" t="s">
        <v>518</v>
      </c>
      <c r="E9" s="189" t="str">
        <f>[1]vk!D398</f>
        <v>Centralizēta medikamentu un materiālu iegāde</v>
      </c>
      <c r="F9" s="189" t="str">
        <f>[1]vk!E398</f>
        <v>661</v>
      </c>
      <c r="G9" s="189" t="str">
        <f>[1]vk!F398</f>
        <v>Organizēt un veikt normatīvajos aktos paredzēto zāļu un medicīnisko ierīču valsts centralizētos iepirkumus veselības aprūpes jomā</v>
      </c>
      <c r="H9" s="190">
        <f>[1]vk!G398</f>
        <v>6934147</v>
      </c>
      <c r="I9" s="221">
        <f>([1]vk!L398+[1]fm!L397+[1]lps!K397+[1]elpa!L396)/4</f>
        <v>0.93500000000000005</v>
      </c>
      <c r="J9" s="190">
        <f t="shared" si="1"/>
        <v>6483427.4450000003</v>
      </c>
      <c r="K9" s="190">
        <f t="shared" si="0"/>
        <v>-450719.5549999997</v>
      </c>
      <c r="L9" s="210"/>
      <c r="M9" s="141"/>
    </row>
    <row r="10" spans="2:13" ht="110.25">
      <c r="B10" s="188" t="s">
        <v>717</v>
      </c>
      <c r="C10" s="189" t="s">
        <v>840</v>
      </c>
      <c r="D10" s="189" t="s">
        <v>518</v>
      </c>
      <c r="E10" s="189" t="str">
        <f>[1]vk!D399</f>
        <v>Interešu izglītības nodrošināšana VSIA "Bērnu klīniskā universitātes slimnīca"</v>
      </c>
      <c r="F10" s="189" t="str">
        <f>[1]vk!E399</f>
        <v>664</v>
      </c>
      <c r="G10" s="189" t="str">
        <f>[1]vk!F399</f>
        <v>Administrēt valsts budžeta līdzekļus interešu izglītības nodrošināšanai VSIA "Bērnu klīniskā universitātes slimnīca"</v>
      </c>
      <c r="H10" s="190">
        <f>[1]vk!G399</f>
        <v>75980</v>
      </c>
      <c r="I10" s="221">
        <f>([1]vk!L399+[1]fm!L398+[1]lps!K398+[1]elpa!L397)/4</f>
        <v>0.83250000000000002</v>
      </c>
      <c r="J10" s="190">
        <f t="shared" si="1"/>
        <v>63253.35</v>
      </c>
      <c r="K10" s="190">
        <f t="shared" si="0"/>
        <v>-12726.650000000001</v>
      </c>
      <c r="L10" s="210"/>
      <c r="M10" s="141"/>
    </row>
    <row r="11" spans="2:13" ht="110.25">
      <c r="B11" s="188" t="s">
        <v>717</v>
      </c>
      <c r="C11" s="189" t="s">
        <v>840</v>
      </c>
      <c r="D11" s="189" t="s">
        <v>518</v>
      </c>
      <c r="E11" s="189" t="str">
        <f>[1]vk!D400</f>
        <v>Krievijas Federācijas militāro pensionāru veselības aprūpe (no KF līdzekļiem)</v>
      </c>
      <c r="F11" s="189" t="str">
        <f>[1]vk!E400</f>
        <v>712</v>
      </c>
      <c r="G11" s="189" t="str">
        <f>[1]vk!F400</f>
        <v>Veikt Krievijas Federācijas militāro pensionāru veselības aprūpi no KF līdzekļiem</v>
      </c>
      <c r="H11" s="190">
        <f>[1]vk!G400</f>
        <v>3024413</v>
      </c>
      <c r="I11" s="221">
        <v>1</v>
      </c>
      <c r="J11" s="190">
        <f t="shared" si="1"/>
        <v>3024413</v>
      </c>
      <c r="K11" s="190">
        <f t="shared" si="0"/>
        <v>0</v>
      </c>
      <c r="L11" s="210"/>
      <c r="M11" s="141"/>
    </row>
    <row r="12" spans="2:13" ht="110.25">
      <c r="B12" s="188" t="s">
        <v>717</v>
      </c>
      <c r="C12" s="189" t="s">
        <v>840</v>
      </c>
      <c r="D12" s="189" t="s">
        <v>518</v>
      </c>
      <c r="E12" s="189" t="str">
        <f>[1]vk!D401</f>
        <v>E-veselības pamatnostādņu ieviešana</v>
      </c>
      <c r="F12" s="189" t="str">
        <f>[1]vk!E401</f>
        <v>670</v>
      </c>
      <c r="G12" s="189" t="str">
        <f>[1]vk!F401</f>
        <v>Īstenot e-veselības kvalitatīvu ieviešanu veselības aprūpes sistēmā veicinot ārstniecības pakalpojumu pieejamību (e-receptes, e-rindas u.c.)</v>
      </c>
      <c r="H12" s="190">
        <f>[1]vk!G401</f>
        <v>161394</v>
      </c>
      <c r="I12" s="221">
        <f>([1]vk!L401+[1]fm!L400+[1]lps!K400+[1]elpa!L399)/4</f>
        <v>0.81250000000000011</v>
      </c>
      <c r="J12" s="190">
        <f t="shared" si="1"/>
        <v>131132.62500000003</v>
      </c>
      <c r="K12" s="190">
        <f t="shared" si="0"/>
        <v>-30261.374999999971</v>
      </c>
      <c r="L12" s="210"/>
      <c r="M12" s="141"/>
    </row>
    <row r="13" spans="2:13" ht="110.25">
      <c r="B13" s="188" t="s">
        <v>717</v>
      </c>
      <c r="C13" s="188" t="s">
        <v>840</v>
      </c>
      <c r="D13" s="188" t="s">
        <v>518</v>
      </c>
      <c r="E13" s="188"/>
      <c r="F13" s="188"/>
      <c r="G13" s="188"/>
      <c r="H13" s="194">
        <f>SUM(H9:H12)</f>
        <v>10195934</v>
      </c>
      <c r="I13" s="188">
        <v>0</v>
      </c>
      <c r="J13" s="194">
        <f>SUM(J9:J12)</f>
        <v>9702226.4199999999</v>
      </c>
      <c r="K13" s="194">
        <f t="shared" si="0"/>
        <v>-493707.58000000007</v>
      </c>
      <c r="L13" s="196">
        <f>SUM(1-(J13/H13))</f>
        <v>4.8422006262496375E-2</v>
      </c>
      <c r="M13" s="141"/>
    </row>
    <row r="14" spans="2:13" ht="110.25">
      <c r="B14" s="188" t="str">
        <f>[1]vk!A403</f>
        <v>0.7 - grupa: Veselība</v>
      </c>
      <c r="C14" s="188" t="s">
        <v>839</v>
      </c>
      <c r="D14" s="188" t="str">
        <f>[1]vk!C403</f>
        <v>Veselības ministrija</v>
      </c>
      <c r="E14" s="188" t="str">
        <f>[1]vk!D403</f>
        <v>Ārstniecība</v>
      </c>
      <c r="F14" s="188" t="str">
        <f>[1]vk!E403</f>
        <v>655</v>
      </c>
      <c r="G14" s="188" t="str">
        <f>[1]vk!F403</f>
        <v>Administrēt veselības aprūpei paredzētos valsts budžeta līdzekļus un saskaņā ar noslēgtajiem līgumiem norēķināties par sniegtajiem veselības aprūpes pakalpojumiem</v>
      </c>
      <c r="H14" s="194">
        <f>[1]vk!G403</f>
        <v>238111489</v>
      </c>
      <c r="I14" s="220">
        <v>1</v>
      </c>
      <c r="J14" s="194">
        <f t="shared" ref="J14:J19" si="2">SUM(H14*I14)</f>
        <v>238111489</v>
      </c>
      <c r="K14" s="194">
        <f t="shared" si="0"/>
        <v>0</v>
      </c>
      <c r="L14" s="196">
        <f>SUM(1-(J14/H14))</f>
        <v>0</v>
      </c>
      <c r="M14" s="141"/>
    </row>
    <row r="15" spans="2:13" ht="184.5" customHeight="1">
      <c r="B15" s="188" t="str">
        <f>[1]vk!A404</f>
        <v>0.7 - grupa: Veselība</v>
      </c>
      <c r="C15" s="188" t="str">
        <f>[1]vk!B404</f>
        <v>Sociālās drošības tīkla pasākumi</v>
      </c>
      <c r="D15" s="188" t="str">
        <f>[1]vk!C404</f>
        <v>Veselības ministrija</v>
      </c>
      <c r="E15" s="188" t="str">
        <f>[1]vk!D404</f>
        <v>Sociālās drošības tīkla stratēģijas pasākumu īstenošana</v>
      </c>
      <c r="F15" s="188" t="str">
        <f>[1]vk!E404</f>
        <v>993</v>
      </c>
      <c r="G15" s="188" t="str">
        <f>[1]vk!F404</f>
        <v>Administrēt veselības aprūpei paredzētos valsts budžeta līdzekļus par sniegtajiem veselības aprūpes pakalpojumiem un ārstniecībai paredzētajām zālēm trūcīgām personām un cilvēkiem ar zemiem ienākumiem</v>
      </c>
      <c r="H15" s="194">
        <f>[1]vk!G404</f>
        <v>30310711</v>
      </c>
      <c r="I15" s="220">
        <f>([1]vk!L404+[1]fm!L403+[1]lps!K403)/3</f>
        <v>1</v>
      </c>
      <c r="J15" s="194">
        <f t="shared" si="2"/>
        <v>30310711</v>
      </c>
      <c r="K15" s="194">
        <f t="shared" si="0"/>
        <v>0</v>
      </c>
      <c r="L15" s="196">
        <f>SUM(1-(J15/H15))</f>
        <v>0</v>
      </c>
      <c r="M15" s="141"/>
    </row>
    <row r="16" spans="2:13" ht="94.5">
      <c r="B16" s="188" t="s">
        <v>717</v>
      </c>
      <c r="C16" s="199" t="s">
        <v>718</v>
      </c>
      <c r="D16" s="199" t="s">
        <v>518</v>
      </c>
      <c r="E16" s="199" t="s">
        <v>719</v>
      </c>
      <c r="F16" s="199" t="str">
        <f>[1]vk!E405</f>
        <v>644</v>
      </c>
      <c r="G16" s="199" t="str">
        <f>[1]vk!F405</f>
        <v>Organizēt apmācības neatliekamās medicīniskās palīdzības un pirmās palīdzības sniegšanā, kā arī katastrofu medicīnā</v>
      </c>
      <c r="H16" s="197">
        <f>[1]vk!G405</f>
        <v>224852</v>
      </c>
      <c r="I16" s="221">
        <f>([1]vk!L405+[1]fm!L404+[1]lps!K404+[1]elpa!L403)/4</f>
        <v>0.87875000000000003</v>
      </c>
      <c r="J16" s="197">
        <f t="shared" si="2"/>
        <v>197588.69500000001</v>
      </c>
      <c r="K16" s="197">
        <f t="shared" si="0"/>
        <v>-27263.304999999993</v>
      </c>
      <c r="L16" s="200"/>
      <c r="M16" s="141"/>
    </row>
    <row r="17" spans="2:13" ht="216" customHeight="1">
      <c r="B17" s="188" t="s">
        <v>717</v>
      </c>
      <c r="C17" s="199" t="s">
        <v>718</v>
      </c>
      <c r="D17" s="199" t="s">
        <v>518</v>
      </c>
      <c r="E17" s="199" t="s">
        <v>719</v>
      </c>
      <c r="F17" s="189" t="str">
        <f>[1]vk!E406</f>
        <v>646</v>
      </c>
      <c r="G17" s="189" t="str">
        <f>[1]vk!F406</f>
        <v>Nodrošināt Pasaules Veselības organizācijas koordinācijas punkta funkcijas Starptautisko veselības aizsardzības noteikumu darbības jomā, kā arī nodrošināt Eiropas Savienības RAS-BICHAT (Bioloģiskā un ķīmiskā terorisma agrīnā brīdināšanas sistēma) sistēma</v>
      </c>
      <c r="H17" s="190">
        <f>[1]vk!G406</f>
        <v>92973</v>
      </c>
      <c r="I17" s="221">
        <f>([1]vk!L406+[1]fm!L405+[1]lps!K405+[1]elpa!L404)/4</f>
        <v>0.78750000000000009</v>
      </c>
      <c r="J17" s="190">
        <f t="shared" si="2"/>
        <v>73216.237500000003</v>
      </c>
      <c r="K17" s="190">
        <f t="shared" si="0"/>
        <v>-19756.762499999997</v>
      </c>
      <c r="L17" s="210"/>
      <c r="M17" s="141"/>
    </row>
    <row r="18" spans="2:13" ht="204.75">
      <c r="B18" s="188" t="s">
        <v>717</v>
      </c>
      <c r="C18" s="199" t="s">
        <v>718</v>
      </c>
      <c r="D18" s="199" t="s">
        <v>518</v>
      </c>
      <c r="E18" s="199" t="s">
        <v>719</v>
      </c>
      <c r="F18" s="189" t="str">
        <f>[1]vk!E407</f>
        <v>652</v>
      </c>
      <c r="G18" s="189" t="str">
        <f>[1]vk!F407</f>
        <v>Plānot katastrofu medicīnas sistēmas darbību, organizēt un nodrošināt neatliekamo medicīnisko palīdzību ārkārtas medicīniskajās situācijās un katastrofās,kā arī gadījumā, ja nepieciešamais medicīniskās palīdzības apjoms pārsniedz ārstniecības iestādes re</v>
      </c>
      <c r="H18" s="190">
        <f>[1]vk!G407</f>
        <v>2573572</v>
      </c>
      <c r="I18" s="221">
        <f>([1]vk!L407+[1]fm!L406+[1]lps!K406+[1]elpa!L405)/4</f>
        <v>0.89249999999999996</v>
      </c>
      <c r="J18" s="190">
        <f t="shared" si="2"/>
        <v>2296913.0099999998</v>
      </c>
      <c r="K18" s="190">
        <f t="shared" si="0"/>
        <v>-276658.99000000022</v>
      </c>
      <c r="L18" s="210"/>
      <c r="M18" s="141"/>
    </row>
    <row r="19" spans="2:13" ht="84" customHeight="1">
      <c r="B19" s="188" t="s">
        <v>717</v>
      </c>
      <c r="C19" s="199" t="s">
        <v>718</v>
      </c>
      <c r="D19" s="199" t="s">
        <v>518</v>
      </c>
      <c r="E19" s="199" t="s">
        <v>719</v>
      </c>
      <c r="F19" s="189" t="str">
        <f>[1]vk!E408</f>
        <v>653</v>
      </c>
      <c r="G19" s="189" t="str">
        <f>[1]vk!F408</f>
        <v>Organizēt un nodrošināt neatliekamo medicīnisko palīdzību iedzīvotājiem pirmsslimnīcas etapā</v>
      </c>
      <c r="H19" s="190">
        <f>[1]vk!G408</f>
        <v>21132896</v>
      </c>
      <c r="I19" s="221">
        <f>([1]vk!L408+[1]fm!L407+[1]lps!K407+[1]elpa!L406)/4</f>
        <v>0.97499999999999998</v>
      </c>
      <c r="J19" s="190">
        <f t="shared" si="2"/>
        <v>20604573.599999998</v>
      </c>
      <c r="K19" s="190">
        <f t="shared" si="0"/>
        <v>-528322.40000000224</v>
      </c>
      <c r="L19" s="210"/>
      <c r="M19" s="141"/>
    </row>
    <row r="20" spans="2:13" ht="47.25">
      <c r="B20" s="188" t="str">
        <f>[1]vk!A409</f>
        <v>0.7 - grupa: Veselība</v>
      </c>
      <c r="C20" s="188" t="str">
        <f>[1]vk!B409</f>
        <v>Neatliekamā medicīnas palīdzība</v>
      </c>
      <c r="D20" s="188" t="str">
        <f>[1]vk!C409</f>
        <v>Veselības ministrija</v>
      </c>
      <c r="E20" s="188" t="str">
        <f>[1]vk!D409</f>
        <v>Neatliekamā medicīniskā palīdzība</v>
      </c>
      <c r="F20" s="188"/>
      <c r="G20" s="188"/>
      <c r="H20" s="194">
        <f>SUM(H16:H19)</f>
        <v>24024293</v>
      </c>
      <c r="I20" s="188"/>
      <c r="J20" s="194">
        <f>SUM(J16:J19)</f>
        <v>23172291.542499997</v>
      </c>
      <c r="K20" s="194">
        <f t="shared" si="0"/>
        <v>-852001.45750000328</v>
      </c>
      <c r="L20" s="196">
        <f>SUM(1-(J20/H20))</f>
        <v>3.5464163607228816E-2</v>
      </c>
      <c r="M20" s="141"/>
    </row>
    <row r="21" spans="2:13" ht="78.75">
      <c r="B21" s="188" t="s">
        <v>717</v>
      </c>
      <c r="C21" s="189" t="s">
        <v>720</v>
      </c>
      <c r="D21" s="189" t="s">
        <v>504</v>
      </c>
      <c r="E21" s="189" t="s">
        <v>721</v>
      </c>
      <c r="F21" s="189" t="str">
        <f>[1]vk!E410</f>
        <v>169</v>
      </c>
      <c r="G21" s="189" t="str">
        <f>[1]vk!F410</f>
        <v>Amatpersonu ar speciālajām dienesta pakāpēm veselības aprūpes nodrošināšana.</v>
      </c>
      <c r="H21" s="190">
        <f>[1]vk!G410</f>
        <v>69913</v>
      </c>
      <c r="I21" s="221">
        <f>([1]vk!L410+[1]fm!L409+[1]lps!K409+[1]elpa!L408)/4</f>
        <v>0.89249999999999996</v>
      </c>
      <c r="J21" s="190">
        <f>SUM(H21*I21)</f>
        <v>62397.352499999994</v>
      </c>
      <c r="K21" s="190">
        <f t="shared" si="0"/>
        <v>-7515.6475000000064</v>
      </c>
      <c r="L21" s="210"/>
      <c r="M21" s="141"/>
    </row>
    <row r="22" spans="2:13" ht="110.25">
      <c r="B22" s="188" t="s">
        <v>717</v>
      </c>
      <c r="C22" s="189" t="s">
        <v>720</v>
      </c>
      <c r="D22" s="189" t="s">
        <v>504</v>
      </c>
      <c r="E22" s="189" t="s">
        <v>721</v>
      </c>
      <c r="F22" s="189" t="str">
        <f>[1]vk!E411</f>
        <v>171</v>
      </c>
      <c r="G22" s="189" t="str">
        <f>[1]vk!F411</f>
        <v>Amatpersonu ar speciālajām dienesta pakāpēm veselības stāvokļa un fiziskās sagatavotības atbilstības dienesta pienākumu izpildei nodrošināšana</v>
      </c>
      <c r="H22" s="190">
        <f>[1]vk!G411</f>
        <v>76191</v>
      </c>
      <c r="I22" s="221">
        <f>([1]vk!L411+[1]fm!L410+[1]lps!K410+[1]elpa!L409)/4</f>
        <v>0.91500000000000004</v>
      </c>
      <c r="J22" s="190">
        <f>SUM(H22*I22)</f>
        <v>69714.764999999999</v>
      </c>
      <c r="K22" s="190">
        <f t="shared" si="0"/>
        <v>-6476.2350000000006</v>
      </c>
      <c r="L22" s="210"/>
      <c r="M22" s="141"/>
    </row>
    <row r="23" spans="2:13" ht="78.75">
      <c r="B23" s="188" t="s">
        <v>717</v>
      </c>
      <c r="C23" s="189" t="s">
        <v>720</v>
      </c>
      <c r="D23" s="189" t="s">
        <v>504</v>
      </c>
      <c r="E23" s="189" t="s">
        <v>722</v>
      </c>
      <c r="F23" s="189" t="str">
        <f>[1]vk!E412</f>
        <v>175</v>
      </c>
      <c r="G23" s="189" t="str">
        <f>[1]vk!F412</f>
        <v>Norēķinu nodrošināšana par amatpersonām sniegtajiem veselības aprūpes pakalpojumiem.</v>
      </c>
      <c r="H23" s="190">
        <f>[1]vk!G412</f>
        <v>202226</v>
      </c>
      <c r="I23" s="221">
        <f>([1]vk!L412+[1]fm!L411+[1]lps!K411+[1]elpa!L410)/4</f>
        <v>0.92249999999999999</v>
      </c>
      <c r="J23" s="190">
        <f>SUM(H23*I23)</f>
        <v>186553.48499999999</v>
      </c>
      <c r="K23" s="190">
        <f t="shared" si="0"/>
        <v>-15672.515000000014</v>
      </c>
      <c r="L23" s="210"/>
      <c r="M23" s="141"/>
    </row>
    <row r="24" spans="2:13" ht="114" customHeight="1">
      <c r="B24" s="188" t="s">
        <v>717</v>
      </c>
      <c r="C24" s="189" t="s">
        <v>720</v>
      </c>
      <c r="D24" s="189" t="s">
        <v>504</v>
      </c>
      <c r="E24" s="189" t="s">
        <v>722</v>
      </c>
      <c r="F24" s="189" t="str">
        <f>[1]vk!E413</f>
        <v>176</v>
      </c>
      <c r="G24" s="189" t="str">
        <f>[1]vk!F413</f>
        <v>Veselības stāvokļa atbilstības dienesta pienākumu izpildei pārbaude amatpersonām ar speciālajām dienesta pakāpēm.</v>
      </c>
      <c r="H24" s="190">
        <f>[1]vk!G413</f>
        <v>480000</v>
      </c>
      <c r="I24" s="221">
        <f>([1]vk!L413+[1]fm!L412+[1]lps!K412+[1]elpa!L411)/4</f>
        <v>0.9</v>
      </c>
      <c r="J24" s="190">
        <f>SUM(H24*I24)</f>
        <v>432000</v>
      </c>
      <c r="K24" s="190">
        <f t="shared" si="0"/>
        <v>-48000</v>
      </c>
      <c r="L24" s="210"/>
      <c r="M24" s="141"/>
    </row>
    <row r="25" spans="2:13" ht="78.75">
      <c r="B25" s="188" t="s">
        <v>717</v>
      </c>
      <c r="C25" s="188" t="s">
        <v>720</v>
      </c>
      <c r="D25" s="188" t="s">
        <v>504</v>
      </c>
      <c r="E25" s="188"/>
      <c r="F25" s="188"/>
      <c r="G25" s="188"/>
      <c r="H25" s="194">
        <f>SUM(H21:H24)</f>
        <v>828330</v>
      </c>
      <c r="I25" s="188"/>
      <c r="J25" s="194">
        <f>SUM(J21:J24)</f>
        <v>750665.60250000004</v>
      </c>
      <c r="K25" s="194">
        <f t="shared" si="0"/>
        <v>-77664.397499999963</v>
      </c>
      <c r="L25" s="196">
        <f>SUM(1-(J25/H25))</f>
        <v>9.3760213320777885E-2</v>
      </c>
      <c r="M25" s="148" t="s">
        <v>115</v>
      </c>
    </row>
    <row r="26" spans="2:13" ht="31.5">
      <c r="B26" s="47" t="s">
        <v>717</v>
      </c>
      <c r="C26" s="42" t="str">
        <f>[1]vk!B415</f>
        <v>Veselība</v>
      </c>
      <c r="D26" s="42"/>
      <c r="E26" s="42"/>
      <c r="F26" s="42"/>
      <c r="G26" s="42"/>
      <c r="H26" s="32">
        <f>SUM(H25,H20,H5,H6:H8,H14:H15,H13)</f>
        <v>399765893</v>
      </c>
      <c r="I26" s="42"/>
      <c r="J26" s="32">
        <f>SUM(J25,J20,J5,J6:J8,J14:J15,J13)</f>
        <v>388808754.64125001</v>
      </c>
      <c r="K26" s="32">
        <f t="shared" si="0"/>
        <v>-10957138.358749986</v>
      </c>
      <c r="L26" s="34">
        <f>SUM(1-(J26/H26))</f>
        <v>2.740888742789771E-2</v>
      </c>
      <c r="M26" s="141"/>
    </row>
  </sheetData>
  <autoFilter ref="B2:M26"/>
  <phoneticPr fontId="10" type="noConversion"/>
  <pageMargins left="0.70866141732283472" right="0.70866141732283472" top="0.74803149606299213" bottom="0.74803149606299213" header="0.31496062992125984" footer="0.31496062992125984"/>
  <pageSetup paperSize="8" scale="57" fitToHeight="3"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M61"/>
  <sheetViews>
    <sheetView topLeftCell="A53" zoomScale="50" zoomScaleNormal="50" zoomScaleSheetLayoutView="25" workbookViewId="0">
      <selection activeCell="M59" sqref="M59"/>
    </sheetView>
  </sheetViews>
  <sheetFormatPr defaultRowHeight="15"/>
  <cols>
    <col min="1" max="1" width="1.28515625" customWidth="1"/>
    <col min="2" max="2" width="12.28515625" customWidth="1"/>
    <col min="3" max="3" width="17.140625" customWidth="1"/>
    <col min="4" max="4" width="14.42578125" customWidth="1"/>
    <col min="5" max="5" width="17" customWidth="1"/>
    <col min="6" max="6" width="8.28515625" customWidth="1"/>
    <col min="7" max="7" width="30.28515625" customWidth="1"/>
    <col min="8" max="8" width="14.140625" customWidth="1"/>
    <col min="9" max="9" width="17.140625" style="66" customWidth="1"/>
    <col min="10" max="10" width="15.28515625" customWidth="1"/>
    <col min="11" max="11" width="16.85546875" customWidth="1"/>
    <col min="12" max="12" width="18" customWidth="1"/>
    <col min="13" max="13" width="166.85546875" customWidth="1"/>
  </cols>
  <sheetData>
    <row r="1" spans="1:13">
      <c r="A1" s="41"/>
      <c r="B1" s="41"/>
      <c r="C1" s="41"/>
      <c r="D1" s="41"/>
      <c r="E1" s="41"/>
      <c r="F1" s="41"/>
      <c r="G1" s="41"/>
      <c r="H1" s="41"/>
      <c r="I1" s="65"/>
      <c r="J1" s="41"/>
      <c r="K1" s="41"/>
      <c r="L1" s="41"/>
    </row>
    <row r="2" spans="1:13" ht="63">
      <c r="A2" s="41"/>
      <c r="B2" s="205" t="s">
        <v>488</v>
      </c>
      <c r="C2" s="205" t="s">
        <v>491</v>
      </c>
      <c r="D2" s="205" t="str">
        <f>[1]vk!C4</f>
        <v>Budžeta resora nosaukums</v>
      </c>
      <c r="E2" s="205" t="str">
        <f>[1]vk!D4</f>
        <v>Budžeta programmas nosaukums</v>
      </c>
      <c r="F2" s="205" t="str">
        <f>[1]vk!E4</f>
        <v>funkcijas Npk</v>
      </c>
      <c r="G2" s="205" t="str">
        <f>[1]vk!F4</f>
        <v xml:space="preserve">Funkcijas nosaukums </v>
      </c>
      <c r="H2" s="206" t="s">
        <v>474</v>
      </c>
      <c r="I2" s="222" t="s">
        <v>479</v>
      </c>
      <c r="J2" s="206" t="s">
        <v>476</v>
      </c>
      <c r="K2" s="206" t="s">
        <v>478</v>
      </c>
      <c r="L2" s="206" t="s">
        <v>477</v>
      </c>
      <c r="M2" s="143" t="s">
        <v>848</v>
      </c>
    </row>
    <row r="3" spans="1:13" ht="63">
      <c r="A3" s="41"/>
      <c r="B3" s="188" t="s">
        <v>726</v>
      </c>
      <c r="C3" s="189" t="s">
        <v>727</v>
      </c>
      <c r="D3" s="189" t="s">
        <v>504</v>
      </c>
      <c r="E3" s="189" t="s">
        <v>728</v>
      </c>
      <c r="F3" s="189" t="str">
        <f>[1]vk!E416</f>
        <v>178</v>
      </c>
      <c r="G3" s="189" t="str">
        <f>[1]vk!F416</f>
        <v>Fiziskās sagatavotības pārbaužu kontrole amatpersonām ar speciālajām dienesta pakāpēm.</v>
      </c>
      <c r="H3" s="190">
        <f>[1]vk!G416</f>
        <v>4021</v>
      </c>
      <c r="I3" s="191">
        <f>([1]vk!L416+[1]fm!L415+[1]lps!K415+[1]elpa!L414)/4</f>
        <v>0.85250000000000004</v>
      </c>
      <c r="J3" s="190">
        <f>SUM(H3*I3)</f>
        <v>3427.9025000000001</v>
      </c>
      <c r="K3" s="190">
        <f t="shared" ref="K3:K34" si="0">SUM(J3-H3)</f>
        <v>-593.09749999999985</v>
      </c>
      <c r="L3" s="192"/>
      <c r="M3" s="137"/>
    </row>
    <row r="4" spans="1:13" ht="90.75" customHeight="1">
      <c r="A4" s="41"/>
      <c r="B4" s="188" t="s">
        <v>726</v>
      </c>
      <c r="C4" s="189" t="s">
        <v>727</v>
      </c>
      <c r="D4" s="189" t="s">
        <v>504</v>
      </c>
      <c r="E4" s="189" t="s">
        <v>728</v>
      </c>
      <c r="F4" s="189" t="str">
        <f>[1]vk!E417</f>
        <v>179</v>
      </c>
      <c r="G4" s="189" t="str">
        <f>[1]vk!F417</f>
        <v>Fizisko aktivitāšu un sporta pasākumu organizēšana amatpersonām ar speciālajām dienesta pakāpēm, izglītības pasākumu nodrošināšana.</v>
      </c>
      <c r="H4" s="190">
        <f>[1]vk!G417</f>
        <v>82955</v>
      </c>
      <c r="I4" s="191">
        <f>([1]vk!L417+[1]fm!L416+[1]lps!K416+[1]elpa!L415)/4</f>
        <v>0.86125000000000007</v>
      </c>
      <c r="J4" s="190">
        <f t="shared" ref="J4:J17" si="1">SUM(H4*I4)</f>
        <v>71444.993750000009</v>
      </c>
      <c r="K4" s="190">
        <f t="shared" si="0"/>
        <v>-11510.006249999991</v>
      </c>
      <c r="L4" s="192"/>
      <c r="M4" s="137"/>
    </row>
    <row r="5" spans="1:13" ht="63">
      <c r="A5" s="41"/>
      <c r="B5" s="188" t="s">
        <v>726</v>
      </c>
      <c r="C5" s="189" t="s">
        <v>727</v>
      </c>
      <c r="D5" s="189" t="s">
        <v>504</v>
      </c>
      <c r="E5" s="189" t="s">
        <v>728</v>
      </c>
      <c r="F5" s="189" t="str">
        <f>[1]vk!E418</f>
        <v>181</v>
      </c>
      <c r="G5" s="189" t="str">
        <f>[1]vk!F418</f>
        <v>Sporta bāžu ekspluatēšana un uzturēšana.</v>
      </c>
      <c r="H5" s="190">
        <f>[1]vk!G418</f>
        <v>25453</v>
      </c>
      <c r="I5" s="191">
        <f>([1]vk!L418+[1]fm!L417+[1]lps!K417)/3</f>
        <v>0.98</v>
      </c>
      <c r="J5" s="190">
        <f t="shared" si="1"/>
        <v>24943.94</v>
      </c>
      <c r="K5" s="190">
        <f t="shared" si="0"/>
        <v>-509.06000000000131</v>
      </c>
      <c r="L5" s="192"/>
      <c r="M5" s="137"/>
    </row>
    <row r="6" spans="1:13" ht="63">
      <c r="A6" s="41"/>
      <c r="B6" s="188" t="s">
        <v>726</v>
      </c>
      <c r="C6" s="189" t="s">
        <v>727</v>
      </c>
      <c r="D6" s="189" t="s">
        <v>507</v>
      </c>
      <c r="E6" s="189" t="str">
        <f>[1]vk!D419</f>
        <v>Sporta būves</v>
      </c>
      <c r="F6" s="189" t="str">
        <f>[1]vk!E419</f>
        <v>257</v>
      </c>
      <c r="G6" s="189" t="str">
        <f>[1]vk!F419</f>
        <v>Sniegt atbalstu nacionālo sporta bāzu darbībai un attīstībai un nekustmā īpašuma apsaimniekošanai</v>
      </c>
      <c r="H6" s="190">
        <f>[1]vk!G419</f>
        <v>579234</v>
      </c>
      <c r="I6" s="191">
        <f>([1]vk!L419+[1]fm!L418+[1]lps!K418)/3</f>
        <v>0.84333333333333338</v>
      </c>
      <c r="J6" s="190">
        <f t="shared" si="1"/>
        <v>488487.34</v>
      </c>
      <c r="K6" s="190">
        <f t="shared" si="0"/>
        <v>-90746.659999999974</v>
      </c>
      <c r="L6" s="192"/>
      <c r="M6" s="137"/>
    </row>
    <row r="7" spans="1:13" ht="63">
      <c r="A7" s="41"/>
      <c r="B7" s="188" t="s">
        <v>726</v>
      </c>
      <c r="C7" s="189" t="s">
        <v>727</v>
      </c>
      <c r="D7" s="189" t="s">
        <v>507</v>
      </c>
      <c r="E7" s="189" t="str">
        <f>[1]vk!D420</f>
        <v>Balvas par izciliem sasniegumiem sportā</v>
      </c>
      <c r="F7" s="189" t="str">
        <f>[1]vk!E420</f>
        <v>259</v>
      </c>
      <c r="G7" s="189" t="str">
        <f>[1]vk!F420</f>
        <v>Piešķirt naudas balvas par izciliem sasniegumiem sportā</v>
      </c>
      <c r="H7" s="190">
        <f>[1]vk!G420</f>
        <v>50000</v>
      </c>
      <c r="I7" s="191">
        <f>([1]vk!L420+[1]fm!L419+[1]lps!K419+[1]elpa!L418)/4</f>
        <v>0.92</v>
      </c>
      <c r="J7" s="190">
        <f t="shared" si="1"/>
        <v>46000</v>
      </c>
      <c r="K7" s="190">
        <f t="shared" si="0"/>
        <v>-4000</v>
      </c>
      <c r="L7" s="192"/>
      <c r="M7" s="137"/>
    </row>
    <row r="8" spans="1:13" ht="78.75">
      <c r="A8" s="41"/>
      <c r="B8" s="188" t="s">
        <v>726</v>
      </c>
      <c r="C8" s="189" t="s">
        <v>727</v>
      </c>
      <c r="D8" s="189" t="s">
        <v>507</v>
      </c>
      <c r="E8" s="189" t="s">
        <v>729</v>
      </c>
      <c r="F8" s="189" t="str">
        <f>[1]vk!E421</f>
        <v>260</v>
      </c>
      <c r="G8" s="189" t="str">
        <f>[1]vk!F421</f>
        <v>Atbalstīt atzīto sporta federāciju un Sporta likumā minēto sporta organizāciju darbību un to vadīto sporta veidu (darbības jomu) attīstību</v>
      </c>
      <c r="H8" s="190">
        <f>[1]vk!G421</f>
        <v>510681</v>
      </c>
      <c r="I8" s="191">
        <f>([1]vk!L421+[1]fm!L420+[1]lps!K420+[1]elpa!L419)/4</f>
        <v>0.81</v>
      </c>
      <c r="J8" s="190">
        <f t="shared" si="1"/>
        <v>413651.61000000004</v>
      </c>
      <c r="K8" s="190">
        <f t="shared" si="0"/>
        <v>-97029.389999999956</v>
      </c>
      <c r="L8" s="192"/>
      <c r="M8" s="137"/>
    </row>
    <row r="9" spans="1:13" ht="79.5" customHeight="1">
      <c r="A9" s="41"/>
      <c r="B9" s="188" t="s">
        <v>726</v>
      </c>
      <c r="C9" s="189" t="s">
        <v>727</v>
      </c>
      <c r="D9" s="189" t="s">
        <v>507</v>
      </c>
      <c r="E9" s="189" t="s">
        <v>729</v>
      </c>
      <c r="F9" s="189" t="str">
        <f>[1]vk!E422</f>
        <v>261</v>
      </c>
      <c r="G9" s="189" t="str">
        <f>[1]vk!F422</f>
        <v>Popularizēt sportu un veselīgu dzīvesveidu, kā arī lietderīgas brīvā laika pavadīšanas iespējas sporta un fizisko aktivitāšu jomā</v>
      </c>
      <c r="H9" s="190">
        <f>[1]vk!G422</f>
        <v>74291</v>
      </c>
      <c r="I9" s="193">
        <v>0</v>
      </c>
      <c r="J9" s="190">
        <f t="shared" si="1"/>
        <v>0</v>
      </c>
      <c r="K9" s="190">
        <f t="shared" si="0"/>
        <v>-74291</v>
      </c>
      <c r="L9" s="192"/>
      <c r="M9" s="137"/>
    </row>
    <row r="10" spans="1:13" ht="108" customHeight="1">
      <c r="A10" s="41"/>
      <c r="B10" s="188" t="s">
        <v>726</v>
      </c>
      <c r="C10" s="189" t="s">
        <v>727</v>
      </c>
      <c r="D10" s="189" t="s">
        <v>507</v>
      </c>
      <c r="E10" s="189" t="s">
        <v>729</v>
      </c>
      <c r="F10" s="189" t="str">
        <f>[1]vk!E423</f>
        <v>262</v>
      </c>
      <c r="G10" s="189" t="str">
        <f>[1]vk!F423</f>
        <v>Nodrošināt sporta federācijās nodarbināto sporta speciālistu darba samaksu un valsts sociālās apdrošināšanas obligātās iemaksas (līdzšinējās 109, 76 likmes)</v>
      </c>
      <c r="H10" s="190">
        <f>[1]vk!G423</f>
        <v>432051</v>
      </c>
      <c r="I10" s="193">
        <f>([1]vk!L423+[1]fm!L422+[1]lps!K422+[1]elpa!L421)/4</f>
        <v>0.9</v>
      </c>
      <c r="J10" s="190">
        <f t="shared" si="1"/>
        <v>388845.9</v>
      </c>
      <c r="K10" s="190">
        <f t="shared" si="0"/>
        <v>-43205.099999999977</v>
      </c>
      <c r="L10" s="192"/>
      <c r="M10" s="137"/>
    </row>
    <row r="11" spans="1:13" ht="78.75">
      <c r="A11" s="41"/>
      <c r="B11" s="188" t="s">
        <v>726</v>
      </c>
      <c r="C11" s="189" t="s">
        <v>727</v>
      </c>
      <c r="D11" s="189" t="s">
        <v>507</v>
      </c>
      <c r="E11" s="189" t="s">
        <v>729</v>
      </c>
      <c r="F11" s="189" t="str">
        <f>[1]vk!E424</f>
        <v>263</v>
      </c>
      <c r="G11" s="189" t="str">
        <f>[1]vk!F424</f>
        <v>Atbalstīt sporta veidu Latvijas čempionātu, citu sporta sacensību (tai skaitā starptautisku sacensību) un tautas sporta pasākumu organizēšanu</v>
      </c>
      <c r="H11" s="190">
        <f>[1]vk!G424</f>
        <v>200000</v>
      </c>
      <c r="I11" s="193">
        <f>([1]vk!L424+[1]fm!L423+[1]lps!K423+[1]elpa!L422)/4</f>
        <v>0.88500000000000001</v>
      </c>
      <c r="J11" s="190">
        <f t="shared" si="1"/>
        <v>177000</v>
      </c>
      <c r="K11" s="190">
        <f t="shared" si="0"/>
        <v>-23000</v>
      </c>
      <c r="L11" s="192"/>
      <c r="M11" s="137"/>
    </row>
    <row r="12" spans="1:13" ht="63">
      <c r="A12" s="41"/>
      <c r="B12" s="188" t="s">
        <v>726</v>
      </c>
      <c r="C12" s="189" t="s">
        <v>727</v>
      </c>
      <c r="D12" s="189" t="s">
        <v>507</v>
      </c>
      <c r="E12" s="189" t="str">
        <f>[1]vk!D425</f>
        <v>Valsts aģentūra "Latvijas Sporta muzejs"</v>
      </c>
      <c r="F12" s="189" t="str">
        <f>[1]vk!E425</f>
        <v>266</v>
      </c>
      <c r="G12" s="189" t="str">
        <f>[1]vk!F425</f>
        <v>Vākt un saglabāt sporta vēstures materiālus</v>
      </c>
      <c r="H12" s="190">
        <f>[1]vk!G425</f>
        <v>52000</v>
      </c>
      <c r="I12" s="193">
        <v>0.7</v>
      </c>
      <c r="J12" s="190">
        <f t="shared" si="1"/>
        <v>36400</v>
      </c>
      <c r="K12" s="190">
        <f t="shared" si="0"/>
        <v>-15600</v>
      </c>
      <c r="L12" s="192"/>
      <c r="M12" s="137"/>
    </row>
    <row r="13" spans="1:13" ht="126">
      <c r="A13" s="41"/>
      <c r="B13" s="188" t="s">
        <v>726</v>
      </c>
      <c r="C13" s="189" t="s">
        <v>727</v>
      </c>
      <c r="D13" s="189" t="s">
        <v>507</v>
      </c>
      <c r="E13" s="189" t="s">
        <v>730</v>
      </c>
      <c r="F13" s="189" t="str">
        <f>[1]vk!E426</f>
        <v>274</v>
      </c>
      <c r="G13" s="189" t="str">
        <f>[1]vk!F426</f>
        <v>Nodrošināt visa līmeņa Latviju pārstāvošo sportistu (individuālo, komandu) sagatavošanos un dalību olimpiskajās spēlēs, pasaules un Eiropas čempionātos, kā arī citās starptautiskās un vietējās sacensībās</v>
      </c>
      <c r="H13" s="190">
        <f>[1]vk!G426</f>
        <v>2934377</v>
      </c>
      <c r="I13" s="193">
        <f>([1]vk!L426+[1]fm!L425+[1]lps!K425)/3</f>
        <v>0.83833333333333337</v>
      </c>
      <c r="J13" s="190">
        <f t="shared" si="1"/>
        <v>2459986.0516666668</v>
      </c>
      <c r="K13" s="190">
        <f t="shared" si="0"/>
        <v>-474390.94833333325</v>
      </c>
      <c r="L13" s="192"/>
      <c r="M13" s="137"/>
    </row>
    <row r="14" spans="1:13" ht="63">
      <c r="A14" s="41"/>
      <c r="B14" s="188" t="s">
        <v>726</v>
      </c>
      <c r="C14" s="189" t="s">
        <v>727</v>
      </c>
      <c r="D14" s="189" t="s">
        <v>507</v>
      </c>
      <c r="E14" s="189" t="s">
        <v>730</v>
      </c>
      <c r="F14" s="189" t="str">
        <f>[1]vk!E427</f>
        <v>275</v>
      </c>
      <c r="G14" s="189" t="str">
        <f>[1]vk!F427</f>
        <v>Nodrošināt talantīgo jauno sportistu atlasi un trenēšanu, lai sagatavotu rezerves augstas klases sportistiem</v>
      </c>
      <c r="H14" s="190">
        <f>[1]vk!G427</f>
        <v>25000</v>
      </c>
      <c r="I14" s="193">
        <f>([1]vk!L427+[1]fm!L426+[1]lps!K426)/3</f>
        <v>0.91</v>
      </c>
      <c r="J14" s="190">
        <f t="shared" si="1"/>
        <v>22750</v>
      </c>
      <c r="K14" s="190">
        <f t="shared" si="0"/>
        <v>-2250</v>
      </c>
      <c r="L14" s="192"/>
      <c r="M14" s="137"/>
    </row>
    <row r="15" spans="1:13" ht="78.75">
      <c r="A15" s="41"/>
      <c r="B15" s="188" t="s">
        <v>726</v>
      </c>
      <c r="C15" s="189" t="s">
        <v>727</v>
      </c>
      <c r="D15" s="189" t="s">
        <v>507</v>
      </c>
      <c r="E15" s="189" t="s">
        <v>730</v>
      </c>
      <c r="F15" s="189" t="str">
        <f>[1]vk!E428</f>
        <v>276</v>
      </c>
      <c r="G15" s="189" t="str">
        <f>[1]vk!F428</f>
        <v>Atbalstīt starptautisku spotra sacensību organizēšanu Latvijā; Nodrošināt mērķtiecīgas starptautiskās sadarbības sportā īstenošanu</v>
      </c>
      <c r="H15" s="190">
        <f>[1]vk!G428</f>
        <v>331378</v>
      </c>
      <c r="I15" s="193">
        <f>([1]vk!L428+[1]fm!L427+[1]lps!K427+[1]elpa!L426)/4</f>
        <v>0.79875000000000007</v>
      </c>
      <c r="J15" s="190">
        <f t="shared" si="1"/>
        <v>264688.17750000005</v>
      </c>
      <c r="K15" s="190">
        <f t="shared" si="0"/>
        <v>-66689.822499999951</v>
      </c>
      <c r="L15" s="192"/>
      <c r="M15" s="137"/>
    </row>
    <row r="16" spans="1:13" ht="94.5">
      <c r="A16" s="41"/>
      <c r="B16" s="188" t="s">
        <v>726</v>
      </c>
      <c r="C16" s="189" t="s">
        <v>727</v>
      </c>
      <c r="D16" s="189" t="s">
        <v>507</v>
      </c>
      <c r="E16" s="189" t="s">
        <v>730</v>
      </c>
      <c r="F16" s="189" t="str">
        <f>[1]vk!E429</f>
        <v>277</v>
      </c>
      <c r="G16" s="189" t="str">
        <f>[1]vk!F429</f>
        <v>Nodrošināt sporta un veselīga dzīvesveida popularizēšanu un nepieciešamo pasākumu īstenošanu cīņai pret dopingu sportā un vardarbības novēršanai sportā</v>
      </c>
      <c r="H16" s="190">
        <f>[1]vk!G429</f>
        <v>108000</v>
      </c>
      <c r="I16" s="193">
        <v>0.7</v>
      </c>
      <c r="J16" s="190">
        <f t="shared" si="1"/>
        <v>75600</v>
      </c>
      <c r="K16" s="190">
        <f t="shared" si="0"/>
        <v>-32400</v>
      </c>
      <c r="L16" s="192"/>
      <c r="M16" s="137"/>
    </row>
    <row r="17" spans="1:13" ht="139.5" customHeight="1">
      <c r="A17" s="41"/>
      <c r="B17" s="188" t="s">
        <v>726</v>
      </c>
      <c r="C17" s="189" t="s">
        <v>727</v>
      </c>
      <c r="D17" s="189" t="s">
        <v>507</v>
      </c>
      <c r="E17" s="189" t="str">
        <f>[1]vk!D430</f>
        <v>Valsts ilgtermiņa saistības sportā -dotācija Latvijas Olimpiskajai komitejai (LOK) - valsts galvoto aizdevumu atmaksai</v>
      </c>
      <c r="F17" s="189" t="str">
        <f>[1]vk!E430</f>
        <v>279</v>
      </c>
      <c r="G17" s="189" t="str">
        <f>[1]vk!F430</f>
        <v>Izsniegt valsts galvoto aizdevumu atmaksai nepieciešamos līdzekļus</v>
      </c>
      <c r="H17" s="190">
        <f>[1]vk!G430</f>
        <v>5393094</v>
      </c>
      <c r="I17" s="223">
        <v>0.78149999999999997</v>
      </c>
      <c r="J17" s="190">
        <f t="shared" si="1"/>
        <v>4214702.9610000001</v>
      </c>
      <c r="K17" s="190">
        <f t="shared" si="0"/>
        <v>-1178391.0389999999</v>
      </c>
      <c r="L17" s="192"/>
      <c r="M17" s="137"/>
    </row>
    <row r="18" spans="1:13" ht="63">
      <c r="A18" s="41"/>
      <c r="B18" s="188" t="s">
        <v>726</v>
      </c>
      <c r="C18" s="188" t="s">
        <v>727</v>
      </c>
      <c r="D18" s="188"/>
      <c r="E18" s="188"/>
      <c r="F18" s="188"/>
      <c r="G18" s="188"/>
      <c r="H18" s="194">
        <f>SUM(H3:H17)</f>
        <v>10802535</v>
      </c>
      <c r="I18" s="195"/>
      <c r="J18" s="194">
        <f>SUM(J3:J17)</f>
        <v>8687928.8764166683</v>
      </c>
      <c r="K18" s="194">
        <f t="shared" si="0"/>
        <v>-2114606.1235833317</v>
      </c>
      <c r="L18" s="196">
        <f>SUM(1-(J18/H18))</f>
        <v>0.19575091620469931</v>
      </c>
      <c r="M18" s="137"/>
    </row>
    <row r="19" spans="1:13" ht="102.75" customHeight="1">
      <c r="A19" s="41"/>
      <c r="B19" s="188" t="s">
        <v>726</v>
      </c>
      <c r="C19" s="189" t="s">
        <v>731</v>
      </c>
      <c r="D19" s="189" t="str">
        <f>[1]vk!C432</f>
        <v>Izglītības un zinātnes ministrija</v>
      </c>
      <c r="E19" s="189" t="str">
        <f>[1]vk!D432</f>
        <v>Augstskolas</v>
      </c>
      <c r="F19" s="189" t="str">
        <f>[1]vk!E432</f>
        <v>234</v>
      </c>
      <c r="G19" s="189" t="str">
        <f>[1]vk!F432</f>
        <v>Nodrošināt Latvijas Universitātes Akadēmiskās bibliotēkas darbību, t.sk, nodrošināt Latvijas nacionālās literatūras krājuma komplektēšanu un saglabāšanu</v>
      </c>
      <c r="H19" s="190">
        <f>[1]vk!G432</f>
        <v>396338</v>
      </c>
      <c r="I19" s="191">
        <f>([1]vk!L432+[1]fm!L431+[1]lps!K431+[1]elpa!L430)/4</f>
        <v>0.94</v>
      </c>
      <c r="J19" s="190">
        <f>SUM(H19*I19)</f>
        <v>372557.72</v>
      </c>
      <c r="K19" s="190">
        <f t="shared" si="0"/>
        <v>-23780.280000000028</v>
      </c>
      <c r="L19" s="192"/>
      <c r="M19" s="137"/>
    </row>
    <row r="20" spans="1:13" ht="111" customHeight="1">
      <c r="A20" s="41"/>
      <c r="B20" s="188" t="s">
        <v>726</v>
      </c>
      <c r="C20" s="189" t="s">
        <v>731</v>
      </c>
      <c r="D20" s="189" t="s">
        <v>516</v>
      </c>
      <c r="E20" s="189" t="str">
        <f>[1]vk!D433</f>
        <v>Latvijas Nacionālās bibliotēkas projekta īstenošana</v>
      </c>
      <c r="F20" s="189" t="str">
        <f>[1]vk!E433</f>
        <v>354</v>
      </c>
      <c r="G20" s="189" t="str">
        <f>[1]vk!F433</f>
        <v>Valsts nozīmes kultūras infrastruktūras (LNB)projekta ieviešanas organizēšana un vadība - Latvijas Nacionālās bibliotēkas būvniecības projekta īstenošana</v>
      </c>
      <c r="H20" s="198">
        <v>36685421</v>
      </c>
      <c r="I20" s="193">
        <v>1</v>
      </c>
      <c r="J20" s="190">
        <f>SUM(H20*I20)</f>
        <v>36685421</v>
      </c>
      <c r="K20" s="190">
        <f t="shared" si="0"/>
        <v>0</v>
      </c>
      <c r="L20" s="192"/>
      <c r="M20" s="137"/>
    </row>
    <row r="21" spans="1:13" ht="141.75">
      <c r="A21" s="41"/>
      <c r="B21" s="188" t="s">
        <v>726</v>
      </c>
      <c r="C21" s="189" t="s">
        <v>731</v>
      </c>
      <c r="D21" s="189" t="s">
        <v>516</v>
      </c>
      <c r="E21" s="189" t="str">
        <f>[1]vk!D434</f>
        <v>Valsts vienotā bibliotēku informācijas sistēma</v>
      </c>
      <c r="F21" s="189" t="str">
        <f>[1]vk!E434</f>
        <v>355</v>
      </c>
      <c r="G21" s="189" t="str">
        <f>[1]vk!F434</f>
        <v>Valsts vienotā bibliotēku informācijas sistēmas nodrošināšana</v>
      </c>
      <c r="H21" s="190">
        <f>[1]vk!G434</f>
        <v>294173</v>
      </c>
      <c r="I21" s="191">
        <f>([1]vk!L434+[1]fm!L433+[1]lps!K433+[1]elpa!L432)/4</f>
        <v>0.92999999999999994</v>
      </c>
      <c r="J21" s="190">
        <f>SUM(H21*I21)</f>
        <v>273580.88999999996</v>
      </c>
      <c r="K21" s="190">
        <f t="shared" si="0"/>
        <v>-20592.110000000044</v>
      </c>
      <c r="L21" s="192"/>
      <c r="M21" s="148" t="s">
        <v>42</v>
      </c>
    </row>
    <row r="22" spans="1:13" ht="63">
      <c r="A22" s="41"/>
      <c r="B22" s="188" t="str">
        <f>[1]vk!A435</f>
        <v>0.8 - grupa: Kultūra, sports, atpūta</v>
      </c>
      <c r="C22" s="188" t="s">
        <v>731</v>
      </c>
      <c r="D22" s="188"/>
      <c r="E22" s="188"/>
      <c r="F22" s="188"/>
      <c r="G22" s="188"/>
      <c r="H22" s="194">
        <f>SUM(H19:H21)</f>
        <v>37375932</v>
      </c>
      <c r="I22" s="195"/>
      <c r="J22" s="194">
        <f>SUM(J19:J21)</f>
        <v>37331559.609999999</v>
      </c>
      <c r="K22" s="194">
        <f t="shared" si="0"/>
        <v>-44372.390000000596</v>
      </c>
      <c r="L22" s="196">
        <f>SUM(1-(J22/H22))</f>
        <v>1.1871915327756888E-3</v>
      </c>
      <c r="M22" s="148"/>
    </row>
    <row r="23" spans="1:13" ht="63">
      <c r="A23" s="41"/>
      <c r="B23" s="188" t="s">
        <v>726</v>
      </c>
      <c r="C23" s="189" t="s">
        <v>732</v>
      </c>
      <c r="D23" s="189" t="str">
        <f>[1]vk!C436</f>
        <v>Aizsardzības ministrija</v>
      </c>
      <c r="E23" s="189" t="str">
        <f>[1]vk!D436</f>
        <v>Kara muzejs</v>
      </c>
      <c r="F23" s="189" t="str">
        <f>[1]vk!E436</f>
        <v>2</v>
      </c>
      <c r="G23" s="189" t="str">
        <f>[1]vk!F436</f>
        <v>Latvijas Kara muzeja funkcija</v>
      </c>
      <c r="H23" s="190">
        <f>[1]vk!G436</f>
        <v>676111</v>
      </c>
      <c r="I23" s="193">
        <v>0.94</v>
      </c>
      <c r="J23" s="190">
        <f>SUM(H23*I23)</f>
        <v>635544.34</v>
      </c>
      <c r="K23" s="190">
        <f t="shared" si="0"/>
        <v>-40566.660000000033</v>
      </c>
      <c r="L23" s="192"/>
      <c r="M23" s="148"/>
    </row>
    <row r="24" spans="1:13" ht="78.75">
      <c r="A24" s="41"/>
      <c r="B24" s="188" t="s">
        <v>726</v>
      </c>
      <c r="C24" s="189" t="s">
        <v>732</v>
      </c>
      <c r="D24" s="189" t="str">
        <f>[1]vk!C437</f>
        <v>Zemkopības ministrija</v>
      </c>
      <c r="E24" s="189" t="str">
        <f>[1]vk!D437</f>
        <v>Sabiedriskā finansējuma administrēšana un valsts uzraudzība lauksaimniecībā</v>
      </c>
      <c r="F24" s="189" t="str">
        <f>[1]vk!E437</f>
        <v>837</v>
      </c>
      <c r="G24" s="189" t="str">
        <f>[1]vk!F437</f>
        <v>Latvijas lauksaimniecības kultūrvēsturiskā mantojuma saglabāšana</v>
      </c>
      <c r="H24" s="190">
        <f>[1]vk!G437</f>
        <v>92408</v>
      </c>
      <c r="I24" s="193">
        <f>([1]vk!L437+[1]fm!L436+[1]lps!K436+[1]elpa!L435)/4</f>
        <v>0.88750000000000007</v>
      </c>
      <c r="J24" s="190">
        <f t="shared" ref="J24:J37" si="2">SUM(H24*I24)</f>
        <v>82012.100000000006</v>
      </c>
      <c r="K24" s="190">
        <f t="shared" si="0"/>
        <v>-10395.899999999994</v>
      </c>
      <c r="L24" s="192"/>
      <c r="M24" s="148" t="s">
        <v>43</v>
      </c>
    </row>
    <row r="25" spans="1:13" ht="101.25">
      <c r="A25" s="41"/>
      <c r="B25" s="188" t="s">
        <v>726</v>
      </c>
      <c r="C25" s="189" t="s">
        <v>732</v>
      </c>
      <c r="D25" s="189" t="s">
        <v>514</v>
      </c>
      <c r="E25" s="189" t="s">
        <v>733</v>
      </c>
      <c r="F25" s="189" t="str">
        <f>[1]vk!E438</f>
        <v>803</v>
      </c>
      <c r="G25" s="189" t="str">
        <f>[1]vk!F438</f>
        <v>Vispārējās atbalsta funkcijas - Latvijas Dabas muzejā</v>
      </c>
      <c r="H25" s="190">
        <f>[1]vk!G438</f>
        <v>71882</v>
      </c>
      <c r="I25" s="193">
        <f>([1]vk!L438+[1]fm!L437+[1]lps!K437+[1]elpa!L436)/4</f>
        <v>0.91249999999999998</v>
      </c>
      <c r="J25" s="190">
        <f t="shared" si="2"/>
        <v>65592.324999999997</v>
      </c>
      <c r="K25" s="190">
        <f t="shared" si="0"/>
        <v>-6289.6750000000029</v>
      </c>
      <c r="L25" s="192"/>
      <c r="M25" s="148" t="s">
        <v>168</v>
      </c>
    </row>
    <row r="26" spans="1:13" ht="81">
      <c r="A26" s="41"/>
      <c r="B26" s="188" t="s">
        <v>726</v>
      </c>
      <c r="C26" s="189" t="s">
        <v>732</v>
      </c>
      <c r="D26" s="189" t="s">
        <v>514</v>
      </c>
      <c r="E26" s="189" t="s">
        <v>733</v>
      </c>
      <c r="F26" s="189" t="str">
        <f>[1]vk!E439</f>
        <v>804</v>
      </c>
      <c r="G26" s="189" t="str">
        <f>[1]vk!F439</f>
        <v>Vides informācijas sagatavošana, izplatīšana un sabiedrības izpratnes palielināšana par vides jautājumiem</v>
      </c>
      <c r="H26" s="190">
        <f>[1]vk!G439</f>
        <v>143762</v>
      </c>
      <c r="I26" s="193">
        <v>0.94</v>
      </c>
      <c r="J26" s="190">
        <f t="shared" si="2"/>
        <v>135136.28</v>
      </c>
      <c r="K26" s="190">
        <f t="shared" si="0"/>
        <v>-8625.7200000000012</v>
      </c>
      <c r="L26" s="192"/>
      <c r="M26" s="148" t="s">
        <v>169</v>
      </c>
    </row>
    <row r="27" spans="1:13" ht="101.25">
      <c r="A27" s="41"/>
      <c r="B27" s="188" t="s">
        <v>726</v>
      </c>
      <c r="C27" s="189" t="s">
        <v>732</v>
      </c>
      <c r="D27" s="189" t="s">
        <v>514</v>
      </c>
      <c r="E27" s="189" t="s">
        <v>733</v>
      </c>
      <c r="F27" s="189" t="str">
        <f>[1]vk!E440</f>
        <v>805</v>
      </c>
      <c r="G27" s="189" t="str">
        <f>[1]vk!F440</f>
        <v>Vides zinātne, izglītība un izglītība ilgtspējīgai attīstībai - politikas īstenošana</v>
      </c>
      <c r="H27" s="190">
        <f>[1]vk!G440</f>
        <v>143762</v>
      </c>
      <c r="I27" s="193">
        <v>0.94</v>
      </c>
      <c r="J27" s="190">
        <f t="shared" si="2"/>
        <v>135136.28</v>
      </c>
      <c r="K27" s="190">
        <f t="shared" si="0"/>
        <v>-8625.7200000000012</v>
      </c>
      <c r="L27" s="192"/>
      <c r="M27" s="148" t="s">
        <v>170</v>
      </c>
    </row>
    <row r="28" spans="1:13" ht="182.25">
      <c r="A28" s="41"/>
      <c r="B28" s="188" t="s">
        <v>726</v>
      </c>
      <c r="C28" s="189" t="s">
        <v>732</v>
      </c>
      <c r="D28" s="189" t="s">
        <v>516</v>
      </c>
      <c r="E28" s="189" t="s">
        <v>734</v>
      </c>
      <c r="F28" s="189" t="str">
        <f>[1]vk!E441</f>
        <v>330</v>
      </c>
      <c r="G28" s="189" t="str">
        <f>[1]vk!F441</f>
        <v>Muzejisko vērtību uzkrāšana, dokumentēšana un saglabāšana; Nacionālā muzeju krājuma uzturēšana, saglabāšana un restaurēšana, lai nodrošinātu kultūvēsturisko vērtību izmantošanu, kā arī saglabāšanu nākamajām paaudzēm</v>
      </c>
      <c r="H28" s="190">
        <f>[1]vk!G441</f>
        <v>5418396</v>
      </c>
      <c r="I28" s="193">
        <f>([1]vk!L441+[1]fm!L440+[1]lps!K440+[1]elpa!L439)/4</f>
        <v>0.91</v>
      </c>
      <c r="J28" s="190">
        <f t="shared" si="2"/>
        <v>4930740.3600000003</v>
      </c>
      <c r="K28" s="190">
        <f t="shared" si="0"/>
        <v>-487655.63999999966</v>
      </c>
      <c r="L28" s="192"/>
      <c r="M28" s="148" t="s">
        <v>44</v>
      </c>
    </row>
    <row r="29" spans="1:13" ht="101.25">
      <c r="A29" s="41"/>
      <c r="B29" s="188" t="s">
        <v>726</v>
      </c>
      <c r="C29" s="189" t="s">
        <v>732</v>
      </c>
      <c r="D29" s="189" t="s">
        <v>516</v>
      </c>
      <c r="E29" s="189" t="s">
        <v>734</v>
      </c>
      <c r="F29" s="189" t="str">
        <f>[1]vk!E442</f>
        <v>331</v>
      </c>
      <c r="G29" s="189" t="str">
        <f>[1]vk!F442</f>
        <v>Muzeju krājumu un ar to saistītās informācijas pētniecība, lai nodrošinātu sabiedrībai kvalitatīva muzeju piedāvājuma veidošanu</v>
      </c>
      <c r="H29" s="190">
        <f>[1]vk!G442</f>
        <v>801728</v>
      </c>
      <c r="I29" s="193">
        <f>([1]vk!L442+[1]fm!L441+[1]lps!K441+[1]elpa!L440)/4</f>
        <v>0.91</v>
      </c>
      <c r="J29" s="190">
        <f t="shared" si="2"/>
        <v>729572.48</v>
      </c>
      <c r="K29" s="190">
        <f t="shared" si="0"/>
        <v>-72155.520000000019</v>
      </c>
      <c r="L29" s="192"/>
      <c r="M29" s="137" t="s">
        <v>277</v>
      </c>
    </row>
    <row r="30" spans="1:13" ht="141.75">
      <c r="A30" s="41"/>
      <c r="B30" s="188" t="s">
        <v>726</v>
      </c>
      <c r="C30" s="189" t="s">
        <v>732</v>
      </c>
      <c r="D30" s="189" t="s">
        <v>516</v>
      </c>
      <c r="E30" s="189" t="s">
        <v>734</v>
      </c>
      <c r="F30" s="189" t="str">
        <f>[1]vk!E443</f>
        <v>332</v>
      </c>
      <c r="G30" s="189" t="str">
        <f>[1]vk!F443</f>
        <v>Sabiedrības izglītošana un muzeja vērtību popularizēšana, lai sekmētu muzeja piedāvājuma pieejamību</v>
      </c>
      <c r="H30" s="190">
        <f>[1]vk!G443</f>
        <v>965065</v>
      </c>
      <c r="I30" s="193">
        <f>([1]vk!L443+[1]fm!L442+[1]lps!K442+[1]elpa!L441)/4</f>
        <v>0.91</v>
      </c>
      <c r="J30" s="190">
        <f t="shared" si="2"/>
        <v>878209.15</v>
      </c>
      <c r="K30" s="190">
        <f t="shared" si="0"/>
        <v>-86855.849999999977</v>
      </c>
      <c r="L30" s="192"/>
      <c r="M30" s="137" t="s">
        <v>278</v>
      </c>
    </row>
    <row r="31" spans="1:13" ht="126">
      <c r="A31" s="41"/>
      <c r="B31" s="188" t="s">
        <v>726</v>
      </c>
      <c r="C31" s="189" t="s">
        <v>732</v>
      </c>
      <c r="D31" s="189" t="s">
        <v>516</v>
      </c>
      <c r="E31" s="189" t="s">
        <v>734</v>
      </c>
      <c r="F31" s="189" t="str">
        <f>[1]vk!E444</f>
        <v>337</v>
      </c>
      <c r="G31" s="189" t="str">
        <f>[1]vk!F444</f>
        <v>Iespieddarbu, elektronisko izdevumu, rokrakstu un citu dokumentu uzkrāšana, sistematizēšana, kataloģizēšana, bibliografēšana, saglabāšana (t.sk., krājumu papildināšana, restaurācija, konservācija, fiziskās drošības nodrošināšana)</v>
      </c>
      <c r="H31" s="190">
        <f>[1]vk!G444</f>
        <v>696420</v>
      </c>
      <c r="I31" s="193">
        <f>([1]vk!L444+[1]fm!L443+[1]lps!K443+[1]elpa!L442)/4</f>
        <v>0.91750000000000009</v>
      </c>
      <c r="J31" s="190">
        <f t="shared" si="2"/>
        <v>638965.35000000009</v>
      </c>
      <c r="K31" s="190">
        <f t="shared" si="0"/>
        <v>-57454.649999999907</v>
      </c>
      <c r="L31" s="192"/>
      <c r="M31" s="137" t="s">
        <v>279</v>
      </c>
    </row>
    <row r="32" spans="1:13" ht="81">
      <c r="A32" s="41"/>
      <c r="B32" s="188" t="s">
        <v>726</v>
      </c>
      <c r="C32" s="189" t="s">
        <v>732</v>
      </c>
      <c r="D32" s="189" t="s">
        <v>516</v>
      </c>
      <c r="E32" s="189" t="s">
        <v>734</v>
      </c>
      <c r="F32" s="189" t="str">
        <f>[1]vk!E445</f>
        <v>338</v>
      </c>
      <c r="G32" s="189" t="str">
        <f>[1]vk!F445</f>
        <v>Bibliotēkas krājumā esošās informācijas publiskās pieejamības un izmantošanas nodrošināšana un bibliotēkas pakalpojumu sniegšana</v>
      </c>
      <c r="H32" s="190">
        <f>[1]vk!G445</f>
        <v>1408636</v>
      </c>
      <c r="I32" s="193">
        <v>0.9</v>
      </c>
      <c r="J32" s="190">
        <f t="shared" si="2"/>
        <v>1267772.4000000001</v>
      </c>
      <c r="K32" s="190">
        <f t="shared" si="0"/>
        <v>-140863.59999999986</v>
      </c>
      <c r="L32" s="192"/>
      <c r="M32" s="137" t="s">
        <v>45</v>
      </c>
    </row>
    <row r="33" spans="1:13" ht="63">
      <c r="A33" s="41"/>
      <c r="B33" s="188" t="s">
        <v>726</v>
      </c>
      <c r="C33" s="189" t="s">
        <v>732</v>
      </c>
      <c r="D33" s="189" t="s">
        <v>516</v>
      </c>
      <c r="E33" s="189" t="s">
        <v>734</v>
      </c>
      <c r="F33" s="189" t="str">
        <f>[1]vk!E446</f>
        <v>339</v>
      </c>
      <c r="G33" s="189" t="str">
        <f>[1]vk!F446</f>
        <v>Bibliotekāru tālākizglītības un metodiskās palīdzības nodrošināšana</v>
      </c>
      <c r="H33" s="190">
        <f>[1]vk!G446</f>
        <v>164058</v>
      </c>
      <c r="I33" s="193">
        <f>([1]vk!L446+[1]fm!L445+[1]lps!K445+[1]elpa!L444)/4</f>
        <v>0.87000000000000011</v>
      </c>
      <c r="J33" s="190">
        <f t="shared" si="2"/>
        <v>142730.46000000002</v>
      </c>
      <c r="K33" s="190">
        <f t="shared" si="0"/>
        <v>-21327.539999999979</v>
      </c>
      <c r="L33" s="192"/>
      <c r="M33" s="137" t="s">
        <v>46</v>
      </c>
    </row>
    <row r="34" spans="1:13" ht="141.75">
      <c r="A34" s="41"/>
      <c r="B34" s="188" t="s">
        <v>726</v>
      </c>
      <c r="C34" s="189" t="s">
        <v>732</v>
      </c>
      <c r="D34" s="189" t="s">
        <v>516</v>
      </c>
      <c r="E34" s="189" t="s">
        <v>734</v>
      </c>
      <c r="F34" s="189" t="str">
        <f>[1]vk!E447</f>
        <v>340</v>
      </c>
      <c r="G34" s="189" t="str">
        <f>[1]vk!F447</f>
        <v>Dokumentārā mantojuma uzkrāšana, uzskaite un saglabāšana</v>
      </c>
      <c r="H34" s="190">
        <v>1234070</v>
      </c>
      <c r="I34" s="193">
        <v>1</v>
      </c>
      <c r="J34" s="190">
        <f t="shared" si="2"/>
        <v>1234070</v>
      </c>
      <c r="K34" s="190">
        <f t="shared" si="0"/>
        <v>0</v>
      </c>
      <c r="L34" s="192"/>
      <c r="M34" s="137" t="s">
        <v>47</v>
      </c>
    </row>
    <row r="35" spans="1:13" ht="110.25">
      <c r="A35" s="41"/>
      <c r="B35" s="188" t="s">
        <v>726</v>
      </c>
      <c r="C35" s="189" t="s">
        <v>732</v>
      </c>
      <c r="D35" s="189" t="s">
        <v>516</v>
      </c>
      <c r="E35" s="189" t="s">
        <v>734</v>
      </c>
      <c r="F35" s="189" t="str">
        <f>[1]vk!E448</f>
        <v>341</v>
      </c>
      <c r="G35" s="189" t="str">
        <f>[1]vk!F448</f>
        <v>Dokumentārā mantojuma pieejamības nodrošināšana, arhīva izziņu, dokumentu kopiju, norakstu izsniegšana, informatīvo izdevumu izdošana, uzziņu un informācijas sistēmu veidošana un uzturēšana</v>
      </c>
      <c r="H35" s="190">
        <v>1101555</v>
      </c>
      <c r="I35" s="193">
        <v>1</v>
      </c>
      <c r="J35" s="190">
        <f t="shared" si="2"/>
        <v>1101555</v>
      </c>
      <c r="K35" s="190">
        <f t="shared" ref="K35:K61" si="3">SUM(J35-H35)</f>
        <v>0</v>
      </c>
      <c r="L35" s="192"/>
      <c r="M35" s="137"/>
    </row>
    <row r="36" spans="1:13" ht="78.75">
      <c r="A36" s="41"/>
      <c r="B36" s="188" t="s">
        <v>726</v>
      </c>
      <c r="C36" s="189" t="s">
        <v>732</v>
      </c>
      <c r="D36" s="189" t="s">
        <v>516</v>
      </c>
      <c r="E36" s="189" t="s">
        <v>734</v>
      </c>
      <c r="F36" s="189" t="str">
        <f>[1]vk!E449</f>
        <v>343</v>
      </c>
      <c r="G36" s="189" t="str">
        <f>[1]vk!F449</f>
        <v>Latvijas nacionālā arhīva fonda uzraudzības un kontroles nodrošināšana; administratīvo pārkāpumu lietu izskatīšana un administratīvo sodu piemērošana</v>
      </c>
      <c r="H36" s="190">
        <f>[1]vk!G449</f>
        <v>62668</v>
      </c>
      <c r="I36" s="193">
        <v>1</v>
      </c>
      <c r="J36" s="190">
        <f t="shared" si="2"/>
        <v>62668</v>
      </c>
      <c r="K36" s="190">
        <f t="shared" si="3"/>
        <v>0</v>
      </c>
      <c r="L36" s="192"/>
      <c r="M36" s="137"/>
    </row>
    <row r="37" spans="1:13" ht="95.25" customHeight="1">
      <c r="A37" s="41"/>
      <c r="B37" s="188" t="s">
        <v>726</v>
      </c>
      <c r="C37" s="189" t="s">
        <v>732</v>
      </c>
      <c r="D37" s="189" t="str">
        <f>[1]vk!C450</f>
        <v>Veselības ministrija</v>
      </c>
      <c r="E37" s="189" t="str">
        <f>[1]vk!D450</f>
        <v>Medicīnas vēstures muzejs</v>
      </c>
      <c r="F37" s="189" t="str">
        <f>[1]vk!E450</f>
        <v>623</v>
      </c>
      <c r="G37" s="189" t="str">
        <f>[1]vk!F450</f>
        <v>Uzturēt, papildināt un veidot muzeja krājumu, kā Nacionālā krājuma daļu un nodrošināt tā saglabāšanu, kā arī muzeja vērtību pieejamību sabiedrībai</v>
      </c>
      <c r="H37" s="190">
        <f>[1]vk!G450</f>
        <v>449452</v>
      </c>
      <c r="I37" s="191">
        <f>([1]vk!L450+[1]fm!L449+[1]lps!K449+[1]elpa!L448)/4</f>
        <v>0.91</v>
      </c>
      <c r="J37" s="190">
        <f t="shared" si="2"/>
        <v>409001.32</v>
      </c>
      <c r="K37" s="190">
        <f t="shared" si="3"/>
        <v>-40450.679999999993</v>
      </c>
      <c r="L37" s="192"/>
      <c r="M37" s="137"/>
    </row>
    <row r="38" spans="1:13" ht="63">
      <c r="A38" s="41"/>
      <c r="B38" s="188" t="s">
        <v>726</v>
      </c>
      <c r="C38" s="188" t="s">
        <v>732</v>
      </c>
      <c r="D38" s="188"/>
      <c r="E38" s="188"/>
      <c r="F38" s="188"/>
      <c r="G38" s="188"/>
      <c r="H38" s="194">
        <f>SUM(H23:H37)</f>
        <v>13429973</v>
      </c>
      <c r="I38" s="195"/>
      <c r="J38" s="194">
        <f>SUM(J23:J37)</f>
        <v>12448705.845000003</v>
      </c>
      <c r="K38" s="194">
        <f t="shared" si="3"/>
        <v>-981267.15499999747</v>
      </c>
      <c r="L38" s="196">
        <f>SUM(1-(J38/H38))</f>
        <v>7.3065459997573856E-2</v>
      </c>
      <c r="M38" s="137" t="s">
        <v>48</v>
      </c>
    </row>
    <row r="39" spans="1:13" ht="121.5">
      <c r="A39" s="41"/>
      <c r="B39" s="188" t="s">
        <v>726</v>
      </c>
      <c r="C39" s="189" t="s">
        <v>735</v>
      </c>
      <c r="D39" s="189" t="s">
        <v>516</v>
      </c>
      <c r="E39" s="189" t="str">
        <f>[1]vk!D452</f>
        <v>Latvijas Nacionālā opera</v>
      </c>
      <c r="F39" s="189" t="str">
        <f>[1]vk!E452</f>
        <v>316</v>
      </c>
      <c r="G39" s="189" t="str">
        <f>[1]vk!F452</f>
        <v>Operas un baleta izrāžu veidošana, un pieejamības nodrošināšana</v>
      </c>
      <c r="H39" s="190">
        <f>[1]vk!G452</f>
        <v>3700000</v>
      </c>
      <c r="I39" s="193">
        <v>0.8</v>
      </c>
      <c r="J39" s="190">
        <f>SUM(H39*I39)</f>
        <v>2960000</v>
      </c>
      <c r="K39" s="190">
        <f t="shared" si="3"/>
        <v>-740000</v>
      </c>
      <c r="L39" s="192"/>
      <c r="M39" s="137" t="s">
        <v>49</v>
      </c>
    </row>
    <row r="40" spans="1:13" ht="63">
      <c r="A40" s="41"/>
      <c r="B40" s="188" t="s">
        <v>726</v>
      </c>
      <c r="C40" s="189" t="s">
        <v>735</v>
      </c>
      <c r="D40" s="189" t="s">
        <v>516</v>
      </c>
      <c r="E40" s="189" t="str">
        <f>[1]vk!D453</f>
        <v>Mākslas un literatūra</v>
      </c>
      <c r="F40" s="189" t="str">
        <f>[1]vk!E453</f>
        <v>319</v>
      </c>
      <c r="G40" s="189" t="str">
        <f>[1]vk!F453</f>
        <v>Teātra izrāžu un koncertu veidošana, un pieejamības nodrošināšana</v>
      </c>
      <c r="H40" s="190">
        <f>[1]vk!G453</f>
        <v>7548100</v>
      </c>
      <c r="I40" s="191">
        <f>([1]vk!L453+[1]fm!L452+[1]lps!K452+[1]elpa!L451)/4</f>
        <v>0.90125</v>
      </c>
      <c r="J40" s="190">
        <f>SUM(H40*I40)</f>
        <v>6802725.125</v>
      </c>
      <c r="K40" s="190">
        <f t="shared" si="3"/>
        <v>-745374.875</v>
      </c>
      <c r="L40" s="192"/>
      <c r="M40" s="137" t="s">
        <v>50</v>
      </c>
    </row>
    <row r="41" spans="1:13" ht="63">
      <c r="A41" s="41"/>
      <c r="B41" s="188" t="s">
        <v>726</v>
      </c>
      <c r="C41" s="188" t="s">
        <v>735</v>
      </c>
      <c r="D41" s="188" t="s">
        <v>516</v>
      </c>
      <c r="E41" s="188"/>
      <c r="F41" s="188"/>
      <c r="G41" s="188"/>
      <c r="H41" s="194">
        <f>SUM(H39:H40)</f>
        <v>11248100</v>
      </c>
      <c r="I41" s="195"/>
      <c r="J41" s="194">
        <f>SUM(J39:J40)</f>
        <v>9762725.125</v>
      </c>
      <c r="K41" s="194">
        <f t="shared" si="3"/>
        <v>-1485374.875</v>
      </c>
      <c r="L41" s="196">
        <f>SUM(1-(J41/H41))</f>
        <v>0.13205562494999157</v>
      </c>
      <c r="M41" s="137" t="s">
        <v>280</v>
      </c>
    </row>
    <row r="42" spans="1:13" ht="101.25">
      <c r="A42" s="41"/>
      <c r="B42" s="188" t="str">
        <f>[1]vk!A455</f>
        <v>0.8 - grupa: Kultūra, sports, atpūta</v>
      </c>
      <c r="C42" s="188" t="str">
        <f>[1]vk!B455</f>
        <v>Filmu nozare</v>
      </c>
      <c r="D42" s="188" t="str">
        <f>[1]vk!C455</f>
        <v>Kultūras ministrija</v>
      </c>
      <c r="E42" s="188" t="str">
        <f>[1]vk!D455</f>
        <v>Filmu nozare</v>
      </c>
      <c r="F42" s="188" t="str">
        <f>[1]vk!E455</f>
        <v>317</v>
      </c>
      <c r="G42" s="188" t="str">
        <f>[1]vk!F455</f>
        <v>Filmu nozares stratēģijas veidošana, tās attīstības un konkurētspējas veicināšana</v>
      </c>
      <c r="H42" s="194">
        <f>[1]vk!G455</f>
        <v>1044010</v>
      </c>
      <c r="I42" s="195">
        <f>([1]vk!L455+[1]fm!L454+[1]lps!K454+[1]elpa!L453)/4</f>
        <v>0.70000000000000007</v>
      </c>
      <c r="J42" s="194">
        <f>SUM(H42*I42)</f>
        <v>730807.00000000012</v>
      </c>
      <c r="K42" s="194">
        <f t="shared" si="3"/>
        <v>-313202.99999999988</v>
      </c>
      <c r="L42" s="196">
        <f>SUM(1-(J42/H42))</f>
        <v>0.29999999999999993</v>
      </c>
      <c r="M42" s="137" t="s">
        <v>51</v>
      </c>
    </row>
    <row r="43" spans="1:13" ht="78.75">
      <c r="A43" s="41"/>
      <c r="B43" s="188" t="s">
        <v>726</v>
      </c>
      <c r="C43" s="189" t="s">
        <v>736</v>
      </c>
      <c r="D43" s="189" t="s">
        <v>516</v>
      </c>
      <c r="E43" s="189" t="s">
        <v>739</v>
      </c>
      <c r="F43" s="189" t="str">
        <f>[1]vk!E457</f>
        <v>320</v>
      </c>
      <c r="G43" s="189" t="str">
        <f>[1]vk!F457</f>
        <v>Vizuālās mākslas, literatūras un grāmatniecības nozaru attīstības veicināšana un pieejamības nodrošināšana</v>
      </c>
      <c r="H43" s="190">
        <f>[1]vk!G457</f>
        <v>384630</v>
      </c>
      <c r="I43" s="193">
        <v>0.9</v>
      </c>
      <c r="J43" s="190">
        <f t="shared" ref="J43:J54" si="4">SUM(H43*I43)</f>
        <v>346167</v>
      </c>
      <c r="K43" s="190">
        <f t="shared" si="3"/>
        <v>-38463</v>
      </c>
      <c r="L43" s="192"/>
      <c r="M43" s="137" t="s">
        <v>281</v>
      </c>
    </row>
    <row r="44" spans="1:13" ht="78.75">
      <c r="A44" s="41"/>
      <c r="B44" s="188" t="s">
        <v>726</v>
      </c>
      <c r="C44" s="189" t="s">
        <v>736</v>
      </c>
      <c r="D44" s="189" t="s">
        <v>516</v>
      </c>
      <c r="E44" s="189" t="s">
        <v>739</v>
      </c>
      <c r="F44" s="189" t="str">
        <f>[1]vk!E458</f>
        <v>322</v>
      </c>
      <c r="G44" s="189" t="str">
        <f>[1]vk!F458</f>
        <v>Autortiesību nodrošināšana, izmaksājot autora atlīdzību par publisko patapinājumu valsts un pašvaldību bibliotēkās</v>
      </c>
      <c r="H44" s="190">
        <f>[1]vk!G458</f>
        <v>116773</v>
      </c>
      <c r="I44" s="193">
        <f>([1]vk!L458+[1]fm!L457+[1]lps!K457+[1]elpa!L456)/4</f>
        <v>0.94500000000000006</v>
      </c>
      <c r="J44" s="190">
        <f t="shared" si="4"/>
        <v>110350.485</v>
      </c>
      <c r="K44" s="190">
        <f t="shared" si="3"/>
        <v>-6422.5149999999994</v>
      </c>
      <c r="L44" s="192"/>
      <c r="M44" s="137" t="s">
        <v>282</v>
      </c>
    </row>
    <row r="45" spans="1:13" ht="110.25">
      <c r="A45" s="41"/>
      <c r="B45" s="188" t="s">
        <v>726</v>
      </c>
      <c r="C45" s="189" t="s">
        <v>736</v>
      </c>
      <c r="D45" s="189" t="s">
        <v>516</v>
      </c>
      <c r="E45" s="189" t="s">
        <v>734</v>
      </c>
      <c r="F45" s="189" t="str">
        <f>[1]vk!E459</f>
        <v>1148</v>
      </c>
      <c r="G45" s="189" t="str">
        <f>[1]vk!F459</f>
        <v>UNESCO kultūras programmu, konvenciju un citu normatīvo dokumentu kultūras jomā īstenošana un veicināšana Latvijā un Latvijas dalības nodrošināšana šo programmu un dokumentu darbībā starptautiski</v>
      </c>
      <c r="H45" s="190">
        <f>[1]vk!G459</f>
        <v>36186</v>
      </c>
      <c r="I45" s="193">
        <f>([1]vk!L459+[1]fm!L458+[1]lps!K458+[1]elpa!L457)/4</f>
        <v>0.86250000000000004</v>
      </c>
      <c r="J45" s="190">
        <f t="shared" si="4"/>
        <v>31210.425000000003</v>
      </c>
      <c r="K45" s="190">
        <f t="shared" si="3"/>
        <v>-4975.5749999999971</v>
      </c>
      <c r="L45" s="192"/>
      <c r="M45" s="137" t="s">
        <v>52</v>
      </c>
    </row>
    <row r="46" spans="1:13" ht="141.75">
      <c r="A46" s="41"/>
      <c r="B46" s="188" t="s">
        <v>726</v>
      </c>
      <c r="C46" s="189" t="s">
        <v>736</v>
      </c>
      <c r="D46" s="189" t="s">
        <v>516</v>
      </c>
      <c r="E46" s="189" t="s">
        <v>734</v>
      </c>
      <c r="F46" s="189" t="str">
        <f>[1]vk!E460</f>
        <v>345</v>
      </c>
      <c r="G46" s="189" t="str">
        <f>[1]vk!F460</f>
        <v>Kultūrvēsturisku objektu apzināšana, izvērtēšana, iekļaušana valsts aizsargājamo kultūras pieminekļu sarakstā, pieminekļu reģistra uztutrēšana, teritorijas plānojumu izvērtēšana, atbalsts kultūras pieminekļu īpašniekiem, izpratnes veicināšana</v>
      </c>
      <c r="H46" s="190">
        <f>[1]vk!G460</f>
        <v>470322</v>
      </c>
      <c r="I46" s="193">
        <v>0.76</v>
      </c>
      <c r="J46" s="190">
        <f t="shared" si="4"/>
        <v>357444.72000000003</v>
      </c>
      <c r="K46" s="190">
        <f t="shared" si="3"/>
        <v>-112877.27999999997</v>
      </c>
      <c r="L46" s="192"/>
      <c r="M46" s="137" t="s">
        <v>53</v>
      </c>
    </row>
    <row r="47" spans="1:13" ht="126">
      <c r="A47" s="41"/>
      <c r="B47" s="188" t="s">
        <v>726</v>
      </c>
      <c r="C47" s="189" t="s">
        <v>736</v>
      </c>
      <c r="D47" s="189" t="s">
        <v>516</v>
      </c>
      <c r="E47" s="189" t="s">
        <v>734</v>
      </c>
      <c r="F47" s="189" t="str">
        <f>[1]vk!E461</f>
        <v>346</v>
      </c>
      <c r="G47" s="189" t="str">
        <f>[1]vk!F461</f>
        <v>Kultūras pieminekļu pārveidošanas projektu saskaņošana, atļauju saimnieciskās un izpētes darbības, būvniecības, remonta, restaurācijas veikšanai izsniegšana , izpildīto darbu izvērtējums</v>
      </c>
      <c r="H47" s="190">
        <f>[1]vk!G461</f>
        <v>185571</v>
      </c>
      <c r="I47" s="193">
        <v>0.76</v>
      </c>
      <c r="J47" s="190">
        <f t="shared" si="4"/>
        <v>141033.96</v>
      </c>
      <c r="K47" s="190">
        <f t="shared" si="3"/>
        <v>-44537.040000000008</v>
      </c>
      <c r="L47" s="192"/>
      <c r="M47" s="137" t="s">
        <v>54</v>
      </c>
    </row>
    <row r="48" spans="1:13" ht="94.5">
      <c r="A48" s="41"/>
      <c r="B48" s="188" t="s">
        <v>726</v>
      </c>
      <c r="C48" s="189" t="s">
        <v>736</v>
      </c>
      <c r="D48" s="189" t="s">
        <v>516</v>
      </c>
      <c r="E48" s="189" t="s">
        <v>734</v>
      </c>
      <c r="F48" s="189" t="str">
        <f>[1]vk!E462</f>
        <v>347</v>
      </c>
      <c r="G48" s="189" t="str">
        <f>[1]vk!F462</f>
        <v>Kustamā kultūras mantojuma izmaiņu kontrole, atļauju izsniegšana mākslas un antīko priekšmetu izvešanai, atgriešanas procedūru organizēšana</v>
      </c>
      <c r="H48" s="190">
        <f>[1]vk!G462</f>
        <v>50612</v>
      </c>
      <c r="I48" s="193">
        <v>0.76</v>
      </c>
      <c r="J48" s="190">
        <f t="shared" si="4"/>
        <v>38465.120000000003</v>
      </c>
      <c r="K48" s="190">
        <f t="shared" si="3"/>
        <v>-12146.879999999997</v>
      </c>
      <c r="L48" s="192"/>
      <c r="M48" s="137" t="s">
        <v>283</v>
      </c>
    </row>
    <row r="49" spans="1:13" ht="81">
      <c r="A49" s="41"/>
      <c r="B49" s="188" t="s">
        <v>726</v>
      </c>
      <c r="C49" s="189" t="s">
        <v>736</v>
      </c>
      <c r="D49" s="189" t="s">
        <v>516</v>
      </c>
      <c r="E49" s="189" t="s">
        <v>734</v>
      </c>
      <c r="F49" s="189" t="str">
        <f>[1]vk!E463</f>
        <v>348</v>
      </c>
      <c r="G49" s="189" t="str">
        <f>[1]vk!F463</f>
        <v>Valsts aizsargājamo kultūras pieminekļu saglabāšanas kontrole, administratīvo sodu piemērošana</v>
      </c>
      <c r="H49" s="190">
        <f>[1]vk!G463</f>
        <v>359895</v>
      </c>
      <c r="I49" s="193">
        <v>0.76</v>
      </c>
      <c r="J49" s="190">
        <f t="shared" si="4"/>
        <v>273520.2</v>
      </c>
      <c r="K49" s="190">
        <f t="shared" si="3"/>
        <v>-86374.799999999988</v>
      </c>
      <c r="L49" s="192"/>
      <c r="M49" s="137" t="s">
        <v>284</v>
      </c>
    </row>
    <row r="50" spans="1:13" ht="182.25">
      <c r="A50" s="41"/>
      <c r="B50" s="188" t="s">
        <v>726</v>
      </c>
      <c r="C50" s="189" t="s">
        <v>736</v>
      </c>
      <c r="D50" s="189" t="s">
        <v>516</v>
      </c>
      <c r="E50" s="189" t="s">
        <v>734</v>
      </c>
      <c r="F50" s="189" t="str">
        <f>[1]vk!E464</f>
        <v>349</v>
      </c>
      <c r="G50" s="189" t="str">
        <f>[1]vk!F464</f>
        <v>Bibliotēku, arhīvu, muzeju un citu kultūras iestāžu informācijas sistēmu attīstība un koordinācija; elektronisko pakalpojumu nodrošināšana un apmācības</v>
      </c>
      <c r="H50" s="190">
        <f>[1]vk!G464</f>
        <v>337215</v>
      </c>
      <c r="I50" s="193">
        <f>([1]vk!L464+[1]fm!L463+[1]lps!K463+[1]elpa!L462)/4</f>
        <v>0.92749999999999999</v>
      </c>
      <c r="J50" s="190">
        <f t="shared" si="4"/>
        <v>312766.91249999998</v>
      </c>
      <c r="K50" s="190">
        <f t="shared" si="3"/>
        <v>-24448.087500000023</v>
      </c>
      <c r="L50" s="192"/>
      <c r="M50" s="137" t="s">
        <v>55</v>
      </c>
    </row>
    <row r="51" spans="1:13" ht="153" customHeight="1">
      <c r="A51" s="41"/>
      <c r="B51" s="188" t="s">
        <v>726</v>
      </c>
      <c r="C51" s="189" t="s">
        <v>736</v>
      </c>
      <c r="D51" s="189" t="s">
        <v>516</v>
      </c>
      <c r="E51" s="189" t="s">
        <v>734</v>
      </c>
      <c r="F51" s="189" t="str">
        <f>[1]vk!E465</f>
        <v>350</v>
      </c>
      <c r="G51" s="189" t="str">
        <f>[1]vk!F465</f>
        <v>Nemateriālā kultūras mantojuma saglabāšanas un pārmantojamības veicināšana, t.sk. Vispārējo latviešu Dziesmu un deju svētku procesa nepārtrauktības nodrošināšana, svētku sagatavošana, organizēšana un koordinēšana</v>
      </c>
      <c r="H51" s="190">
        <f>[1]vk!G465</f>
        <v>447240</v>
      </c>
      <c r="I51" s="193">
        <v>0.9</v>
      </c>
      <c r="J51" s="190">
        <f t="shared" si="4"/>
        <v>402516</v>
      </c>
      <c r="K51" s="190">
        <f t="shared" si="3"/>
        <v>-44724</v>
      </c>
      <c r="L51" s="192"/>
      <c r="M51" s="137" t="s">
        <v>285</v>
      </c>
    </row>
    <row r="52" spans="1:13" ht="182.25">
      <c r="A52" s="41"/>
      <c r="B52" s="188" t="s">
        <v>726</v>
      </c>
      <c r="C52" s="189" t="s">
        <v>736</v>
      </c>
      <c r="D52" s="189" t="s">
        <v>516</v>
      </c>
      <c r="E52" s="189" t="s">
        <v>734</v>
      </c>
      <c r="F52" s="189" t="str">
        <f>[1]vk!E466</f>
        <v>974</v>
      </c>
      <c r="G52" s="189" t="str">
        <f>[1]vk!F466</f>
        <v>Dokumentārā mantojuma nodrošināšana, metodiskā darba veikšana dokumentu pārvaldības un arhīvu nozarē un metodiskās palīdzības sniegšana dokumetu pārvaldības jautājumos</v>
      </c>
      <c r="H52" s="190">
        <f>[1]vk!G466</f>
        <v>414793</v>
      </c>
      <c r="I52" s="191">
        <f>([1]vk!L466+[1]fm!L465+[1]lps!K465+[1]elpa!L464)/4</f>
        <v>0.81</v>
      </c>
      <c r="J52" s="190">
        <f t="shared" si="4"/>
        <v>335982.33</v>
      </c>
      <c r="K52" s="190">
        <f t="shared" si="3"/>
        <v>-78810.669999999984</v>
      </c>
      <c r="L52" s="192"/>
      <c r="M52" s="137" t="s">
        <v>56</v>
      </c>
    </row>
    <row r="53" spans="1:13" ht="81">
      <c r="A53" s="41"/>
      <c r="B53" s="188" t="s">
        <v>726</v>
      </c>
      <c r="C53" s="189" t="s">
        <v>736</v>
      </c>
      <c r="D53" s="189" t="s">
        <v>516</v>
      </c>
      <c r="E53" s="189" t="str">
        <f>[1]vk!D467</f>
        <v>Valsts kultūrkapitāla fonds</v>
      </c>
      <c r="F53" s="189" t="str">
        <f>[1]vk!E467</f>
        <v>351</v>
      </c>
      <c r="G53" s="189" t="str">
        <f>[1]vk!F467</f>
        <v>Atbalsta sniegšana kultūras projektiem un to uzraudzība (Valsts Kultūrkapitāla fonds)</v>
      </c>
      <c r="H53" s="190">
        <f>[1]vk!G467</f>
        <v>2111433</v>
      </c>
      <c r="I53" s="191">
        <f>([1]vk!L467+[1]fm!L466+[1]lps!K466+[1]elpa!L465)/4</f>
        <v>0.89250000000000007</v>
      </c>
      <c r="J53" s="190">
        <f t="shared" si="4"/>
        <v>1884453.9525000001</v>
      </c>
      <c r="K53" s="190">
        <f t="shared" si="3"/>
        <v>-226979.04749999987</v>
      </c>
      <c r="L53" s="192"/>
      <c r="M53" s="137" t="s">
        <v>57</v>
      </c>
    </row>
    <row r="54" spans="1:13" ht="78.75">
      <c r="A54" s="41"/>
      <c r="B54" s="188" t="s">
        <v>726</v>
      </c>
      <c r="C54" s="189" t="s">
        <v>736</v>
      </c>
      <c r="D54" s="189" t="s">
        <v>516</v>
      </c>
      <c r="E54" s="189" t="str">
        <f>[1]vk!D468</f>
        <v>Kultūras pasākumi, sadarbības līgumi un programmas</v>
      </c>
      <c r="F54" s="189" t="str">
        <f>[1]vk!E468</f>
        <v>352</v>
      </c>
      <c r="G54" s="189" t="str">
        <f>[1]vk!F468</f>
        <v>Kultūras pasākumu, sadarbības līgumu un programmu nodrošināšana</v>
      </c>
      <c r="H54" s="190">
        <f>[1]vk!G468</f>
        <v>217817</v>
      </c>
      <c r="I54" s="191">
        <f>([1]vk!L468+[1]fm!L467+[1]lps!K467+[1]elpa!L466)/4</f>
        <v>0.89250000000000007</v>
      </c>
      <c r="J54" s="190">
        <f t="shared" si="4"/>
        <v>194401.67250000002</v>
      </c>
      <c r="K54" s="190">
        <f t="shared" si="3"/>
        <v>-23415.327499999985</v>
      </c>
      <c r="L54" s="192"/>
      <c r="M54" s="137" t="s">
        <v>286</v>
      </c>
    </row>
    <row r="55" spans="1:13" s="136" customFormat="1" ht="78.75">
      <c r="A55" s="135"/>
      <c r="B55" s="188" t="s">
        <v>726</v>
      </c>
      <c r="C55" s="224" t="s">
        <v>736</v>
      </c>
      <c r="D55" s="224" t="s">
        <v>516</v>
      </c>
      <c r="E55" s="224" t="s">
        <v>734</v>
      </c>
      <c r="F55" s="224" t="s">
        <v>885</v>
      </c>
      <c r="G55" s="224" t="s">
        <v>886</v>
      </c>
      <c r="H55" s="225">
        <v>242860</v>
      </c>
      <c r="I55" s="226">
        <v>1</v>
      </c>
      <c r="J55" s="225">
        <f>SUM(H55*I55)</f>
        <v>242860</v>
      </c>
      <c r="K55" s="225">
        <f>SUM(J55-H55)</f>
        <v>0</v>
      </c>
      <c r="L55" s="227"/>
      <c r="M55" s="158"/>
    </row>
    <row r="56" spans="1:13" ht="78.75">
      <c r="A56" s="41"/>
      <c r="B56" s="188" t="s">
        <v>726</v>
      </c>
      <c r="C56" s="188" t="s">
        <v>736</v>
      </c>
      <c r="D56" s="188" t="s">
        <v>516</v>
      </c>
      <c r="E56" s="188"/>
      <c r="F56" s="188"/>
      <c r="G56" s="188"/>
      <c r="H56" s="194">
        <f>SUM(H43:H55)</f>
        <v>5375347</v>
      </c>
      <c r="I56" s="195"/>
      <c r="J56" s="194">
        <f>SUM(J43:J55)</f>
        <v>4671172.7775000008</v>
      </c>
      <c r="K56" s="194">
        <f>SUM(J56-H56)</f>
        <v>-704174.22249999922</v>
      </c>
      <c r="L56" s="196">
        <f>SUM(1-(J56/H56))</f>
        <v>0.13100070051291557</v>
      </c>
      <c r="M56" s="137"/>
    </row>
    <row r="57" spans="1:13" ht="63">
      <c r="A57" s="41"/>
      <c r="B57" s="188" t="s">
        <v>726</v>
      </c>
      <c r="C57" s="189" t="s">
        <v>841</v>
      </c>
      <c r="D57" s="189" t="s">
        <v>512</v>
      </c>
      <c r="E57" s="189" t="str">
        <f>[1]vk!D470</f>
        <v>Dotācija Latvijas Politiski represēto biedrībai</v>
      </c>
      <c r="F57" s="189" t="str">
        <f>[1]vk!E470</f>
        <v>562</v>
      </c>
      <c r="G57" s="189" t="str">
        <f>[1]vk!F470</f>
        <v>Dotācija Latvijas Politiski represēto biedrībai</v>
      </c>
      <c r="H57" s="190">
        <f>[1]vk!G470</f>
        <v>11600</v>
      </c>
      <c r="I57" s="191">
        <f>([1]vk!L470+[1]fm!L469+[1]lps!K469+[1]elpa!L468)/4</f>
        <v>0.86624999999999996</v>
      </c>
      <c r="J57" s="190">
        <f>SUM(H57*I57)</f>
        <v>10048.5</v>
      </c>
      <c r="K57" s="190">
        <f t="shared" si="3"/>
        <v>-1551.5</v>
      </c>
      <c r="L57" s="192"/>
      <c r="M57" s="137"/>
    </row>
    <row r="58" spans="1:13" ht="110.25">
      <c r="A58" s="41"/>
      <c r="B58" s="188" t="s">
        <v>726</v>
      </c>
      <c r="C58" s="189" t="s">
        <v>841</v>
      </c>
      <c r="D58" s="189" t="s">
        <v>512</v>
      </c>
      <c r="E58" s="189" t="str">
        <f>[1]vk!D471</f>
        <v>Nevalstisko organizāciju atbalsts un sabiedrības integrācijas politikas īstenošana</v>
      </c>
      <c r="F58" s="189" t="str">
        <f>[1]vk!E471</f>
        <v>598</v>
      </c>
      <c r="G58" s="189" t="str">
        <f>[1]vk!F471</f>
        <v>Sabiedrības integrācijas un pilsoniskas sabiedrības stiprināšanas politikas īstenošana</v>
      </c>
      <c r="H58" s="190">
        <f>[1]vk!G471</f>
        <v>106617</v>
      </c>
      <c r="I58" s="191">
        <f>([1]vk!L471+[1]fm!L470+[1]lps!K470+[1]elpa!L469)/4</f>
        <v>0.77499999999999991</v>
      </c>
      <c r="J58" s="190">
        <f>SUM(H58*I58)</f>
        <v>82628.174999999988</v>
      </c>
      <c r="K58" s="190">
        <f t="shared" si="3"/>
        <v>-23988.825000000012</v>
      </c>
      <c r="L58" s="192"/>
      <c r="M58" s="137"/>
    </row>
    <row r="59" spans="1:13" ht="206.25" customHeight="1">
      <c r="A59" s="41"/>
      <c r="B59" s="188" t="s">
        <v>726</v>
      </c>
      <c r="C59" s="199" t="s">
        <v>841</v>
      </c>
      <c r="D59" s="199" t="s">
        <v>512</v>
      </c>
      <c r="E59" s="199" t="str">
        <f>[1]vk!D473</f>
        <v>Valsts nozīmes pasākumu norises nodrošināšana starptautiskas nozīmes svētvietā Aglonā</v>
      </c>
      <c r="F59" s="199" t="str">
        <f>[1]vk!E473</f>
        <v>594</v>
      </c>
      <c r="G59" s="199" t="str">
        <f>[1]vk!F473</f>
        <v>Valsts nozīmes pasākumu starptautiskas nozīmes svētvietā Aglonā norises nodrošināšana</v>
      </c>
      <c r="H59" s="197">
        <v>33089</v>
      </c>
      <c r="I59" s="193">
        <f>([1]vk!L473+[1]fm!L472+[1]lps!K472+[1]elpa!L471)/4</f>
        <v>0.70625000000000004</v>
      </c>
      <c r="J59" s="197">
        <f>SUM(H59*I59)</f>
        <v>23369.106250000001</v>
      </c>
      <c r="K59" s="197">
        <f t="shared" si="3"/>
        <v>-9719.8937499999993</v>
      </c>
      <c r="L59" s="200"/>
      <c r="M59" s="137" t="s">
        <v>58</v>
      </c>
    </row>
    <row r="60" spans="1:13" s="67" customFormat="1" ht="63">
      <c r="B60" s="188" t="s">
        <v>726</v>
      </c>
      <c r="C60" s="188" t="s">
        <v>841</v>
      </c>
      <c r="D60" s="188" t="s">
        <v>512</v>
      </c>
      <c r="E60" s="228"/>
      <c r="F60" s="228"/>
      <c r="G60" s="228"/>
      <c r="H60" s="229">
        <f>SUM(H57:H59)</f>
        <v>151306</v>
      </c>
      <c r="I60" s="230"/>
      <c r="J60" s="229">
        <f>SUM(J57:J59)</f>
        <v>116045.78124999999</v>
      </c>
      <c r="K60" s="194">
        <f t="shared" si="3"/>
        <v>-35260.218750000015</v>
      </c>
      <c r="L60" s="196">
        <f>SUM(1-(J60/H60))</f>
        <v>0.23303913096638607</v>
      </c>
      <c r="M60" s="157"/>
    </row>
    <row r="61" spans="1:13" ht="31.5">
      <c r="A61" s="41"/>
      <c r="B61" s="47" t="str">
        <f>[1]vk!A474</f>
        <v>0.8 - grupa</v>
      </c>
      <c r="C61" s="47" t="str">
        <f>[1]vk!B474</f>
        <v>Kultūra, sports, atpūta</v>
      </c>
      <c r="D61" s="47"/>
      <c r="E61" s="47"/>
      <c r="F61" s="47"/>
      <c r="G61" s="47"/>
      <c r="H61" s="32">
        <f>SUM(H60,H56,H41,H22,H18,H38,H42)</f>
        <v>79427203</v>
      </c>
      <c r="I61" s="48"/>
      <c r="J61" s="32">
        <f>SUM(J60,J56,J41,J22,J18,J38,J42)</f>
        <v>73748945.01516667</v>
      </c>
      <c r="K61" s="32">
        <f t="shared" si="3"/>
        <v>-5678257.9848333299</v>
      </c>
      <c r="L61" s="34">
        <f>SUM(1-(J61/H61))</f>
        <v>7.1490091182404236E-2</v>
      </c>
      <c r="M61" s="137"/>
    </row>
  </sheetData>
  <autoFilter ref="A2:M61"/>
  <phoneticPr fontId="10" type="noConversion"/>
  <pageMargins left="0.70866141732283472" right="0.70866141732283472" top="0.74803149606299213" bottom="0.74803149606299213" header="0.31496062992125984" footer="0.31496062992125984"/>
  <pageSetup paperSize="8" scale="55" fitToHeight="5"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2:M70"/>
  <sheetViews>
    <sheetView topLeftCell="A54" zoomScale="50" zoomScaleNormal="50" zoomScaleSheetLayoutView="25" workbookViewId="0">
      <selection activeCell="G58" sqref="G58"/>
    </sheetView>
  </sheetViews>
  <sheetFormatPr defaultRowHeight="15"/>
  <cols>
    <col min="1" max="1" width="2.140625" customWidth="1"/>
    <col min="2" max="2" width="14.42578125" style="30" customWidth="1"/>
    <col min="3" max="3" width="17" customWidth="1"/>
    <col min="4" max="4" width="21.140625" customWidth="1"/>
    <col min="5" max="5" width="21.42578125" customWidth="1"/>
    <col min="6" max="6" width="11.140625" customWidth="1"/>
    <col min="7" max="7" width="25.85546875" customWidth="1"/>
    <col min="8" max="8" width="20" customWidth="1"/>
    <col min="9" max="9" width="19.5703125" style="43" customWidth="1"/>
    <col min="10" max="10" width="17.85546875" customWidth="1"/>
    <col min="11" max="11" width="16.85546875" customWidth="1"/>
    <col min="12" max="12" width="15.42578125" customWidth="1"/>
    <col min="13" max="13" width="166.140625" customWidth="1"/>
  </cols>
  <sheetData>
    <row r="2" spans="1:13" ht="38.25">
      <c r="A2" s="41"/>
      <c r="B2" s="37" t="s">
        <v>488</v>
      </c>
      <c r="C2" s="37" t="s">
        <v>491</v>
      </c>
      <c r="D2" s="37" t="str">
        <f>[1]vk!C4</f>
        <v>Budžeta resora nosaukums</v>
      </c>
      <c r="E2" s="37" t="str">
        <f>[1]vk!D4</f>
        <v>Budžeta programmas nosaukums</v>
      </c>
      <c r="F2" s="37" t="str">
        <f>[1]vk!E4</f>
        <v>funkcijas Npk</v>
      </c>
      <c r="G2" s="37" t="str">
        <f>[1]vk!F4</f>
        <v xml:space="preserve">Funkcijas nosaukums </v>
      </c>
      <c r="H2" s="38" t="s">
        <v>474</v>
      </c>
      <c r="I2" s="45" t="s">
        <v>479</v>
      </c>
      <c r="J2" s="38" t="s">
        <v>476</v>
      </c>
      <c r="K2" s="38" t="s">
        <v>478</v>
      </c>
      <c r="L2" s="38" t="s">
        <v>477</v>
      </c>
      <c r="M2" s="142" t="s">
        <v>848</v>
      </c>
    </row>
    <row r="3" spans="1:13" ht="206.25" customHeight="1">
      <c r="A3" s="41"/>
      <c r="B3" s="188" t="s">
        <v>569</v>
      </c>
      <c r="C3" s="188" t="str">
        <f>[1]vk!B475</f>
        <v>Pirmsskolas izglītība</v>
      </c>
      <c r="D3" s="188" t="str">
        <f>[1]vk!C475</f>
        <v>Mērķdotācijas pašvaldībām</v>
      </c>
      <c r="E3" s="188" t="str">
        <f>[1]vk!D475</f>
        <v>Mērķdotācijas pašvaldībām – pašvaldību izglītības iestādēs piecgadīgo un sešgadīgo bērnu apmācībā nodarbināto pedagogu darba samaksai un valsts sociālās apdrošināšanas obligātajām iemaksām</v>
      </c>
      <c r="F3" s="188" t="str">
        <f>[1]vk!E475</f>
        <v>1177</v>
      </c>
      <c r="G3" s="188" t="str">
        <f>[1]vk!F475</f>
        <v>Mērķdotācijas pašvaldībām – pašvaldību izglītības iestādēs piecgadīgo un sešgadīgo bērnu apmācībā nodarbināto pedagogu darba samaksai un valsts sociālās apdrošināšanas obligātajām iemaksām</v>
      </c>
      <c r="H3" s="194">
        <f>[1]vk!G475</f>
        <v>12324000</v>
      </c>
      <c r="I3" s="212">
        <v>1</v>
      </c>
      <c r="J3" s="194">
        <f>SUM(H3*I3)</f>
        <v>12324000</v>
      </c>
      <c r="K3" s="194">
        <f t="shared" ref="K3:K34" si="0">SUM(J3-H3)</f>
        <v>0</v>
      </c>
      <c r="L3" s="231">
        <f>SUM(1-(J3/H3))</f>
        <v>0</v>
      </c>
      <c r="M3" s="141"/>
    </row>
    <row r="4" spans="1:13" ht="63">
      <c r="A4" s="41"/>
      <c r="B4" s="188" t="s">
        <v>569</v>
      </c>
      <c r="C4" s="189" t="s">
        <v>570</v>
      </c>
      <c r="D4" s="189" t="s">
        <v>507</v>
      </c>
      <c r="E4" s="189" t="str">
        <f>[1]vk!D476</f>
        <v>Sociālās korekcijas izglītības iestādes</v>
      </c>
      <c r="F4" s="189" t="str">
        <f>[1]vk!E476</f>
        <v>186</v>
      </c>
      <c r="G4" s="189" t="str">
        <f>[1]vk!F476</f>
        <v>Sociālās korekcijas izglītības iestādes „Naukšēni” darbības nodrošināšana</v>
      </c>
      <c r="H4" s="190">
        <f>[1]vk!G476</f>
        <v>600607</v>
      </c>
      <c r="I4" s="217">
        <v>1</v>
      </c>
      <c r="J4" s="190">
        <f t="shared" ref="J4:J53" si="1">SUM(H4*I4)</f>
        <v>600607</v>
      </c>
      <c r="K4" s="190">
        <f t="shared" si="0"/>
        <v>0</v>
      </c>
      <c r="L4" s="183"/>
      <c r="M4" s="141"/>
    </row>
    <row r="5" spans="1:13" ht="95.25" customHeight="1">
      <c r="A5" s="41"/>
      <c r="B5" s="188" t="s">
        <v>569</v>
      </c>
      <c r="C5" s="189" t="s">
        <v>570</v>
      </c>
      <c r="D5" s="189" t="s">
        <v>507</v>
      </c>
      <c r="E5" s="189" t="str">
        <f>[1]vk!D477</f>
        <v>Dotācija privātajām mācību iestādēm</v>
      </c>
      <c r="F5" s="189" t="str">
        <f>[1]vk!E477</f>
        <v>187</v>
      </c>
      <c r="G5" s="189" t="str">
        <f>[1]vk!F477</f>
        <v>Valsts dotāciju pedagogu darba samaksai un valsts sociālās apdrošināšanas obligātajām iemaksām nodrošināšana.</v>
      </c>
      <c r="H5" s="190">
        <f>[1]vk!G477</f>
        <v>935664</v>
      </c>
      <c r="I5" s="217">
        <v>1</v>
      </c>
      <c r="J5" s="190">
        <f t="shared" si="1"/>
        <v>935664</v>
      </c>
      <c r="K5" s="190">
        <f t="shared" si="0"/>
        <v>0</v>
      </c>
      <c r="L5" s="183"/>
      <c r="M5" s="141"/>
    </row>
    <row r="6" spans="1:13" ht="157.5">
      <c r="A6" s="41"/>
      <c r="B6" s="188" t="s">
        <v>569</v>
      </c>
      <c r="C6" s="189" t="s">
        <v>570</v>
      </c>
      <c r="D6" s="189" t="s">
        <v>507</v>
      </c>
      <c r="E6" s="189" t="str">
        <f>[1]vk!D478</f>
        <v>Murjāņu sporta ģimnāzija</v>
      </c>
      <c r="F6" s="189" t="str">
        <f>[1]vk!E478</f>
        <v>264</v>
      </c>
      <c r="G6" s="189" t="str">
        <f>[1]vk!F478</f>
        <v>Murjāņu sporta ģimnāzijas darbības nodrošināšana, sagatavojot jaunos augstas klases sportistus un vienlaikus nodrošinot vispārējas izglītības apgūšanu un metodisko vadību un komtroli darbam ar talantīgajiem, jaunajiem sportistiem</v>
      </c>
      <c r="H6" s="190">
        <f>[1]vk!G478</f>
        <v>1161625</v>
      </c>
      <c r="I6" s="217">
        <v>1</v>
      </c>
      <c r="J6" s="190">
        <f t="shared" si="1"/>
        <v>1161625</v>
      </c>
      <c r="K6" s="190">
        <f t="shared" si="0"/>
        <v>0</v>
      </c>
      <c r="L6" s="183"/>
      <c r="M6" s="141"/>
    </row>
    <row r="7" spans="1:13" ht="59.25" customHeight="1">
      <c r="A7" s="41"/>
      <c r="B7" s="188" t="s">
        <v>569</v>
      </c>
      <c r="C7" s="189" t="s">
        <v>570</v>
      </c>
      <c r="D7" s="189" t="s">
        <v>507</v>
      </c>
      <c r="E7" s="189" t="str">
        <f>[1]vk!D479</f>
        <v>Dotācija brīvpusdienu nodrošināšanai 1.klases izglītojamiem</v>
      </c>
      <c r="F7" s="189" t="str">
        <f>[1]vk!E479</f>
        <v>281</v>
      </c>
      <c r="G7" s="189" t="str">
        <f>[1]vk!F479</f>
        <v>Brīvpusdienu administrēšanas nodrošināšana</v>
      </c>
      <c r="H7" s="190">
        <f>[1]vk!G479</f>
        <v>2264018</v>
      </c>
      <c r="I7" s="217">
        <f>([1]vk!L479+[1]lddk!L477+[1]elpa!L477+[1]fm!L478+[1]ltrk!L477+[1]lps!K478+[1]lbas!L477)/7</f>
        <v>0.74142857142857133</v>
      </c>
      <c r="J7" s="190">
        <f t="shared" si="1"/>
        <v>1678607.6314285712</v>
      </c>
      <c r="K7" s="190">
        <f t="shared" si="0"/>
        <v>-585410.36857142881</v>
      </c>
      <c r="L7" s="183"/>
      <c r="M7" s="141"/>
    </row>
    <row r="8" spans="1:13" ht="112.5" customHeight="1">
      <c r="A8" s="41"/>
      <c r="B8" s="188" t="s">
        <v>569</v>
      </c>
      <c r="C8" s="189" t="s">
        <v>570</v>
      </c>
      <c r="D8" s="189" t="str">
        <f>[1]vk!C480</f>
        <v>Reģionālās attīstības un pašvaldību lietu ministri</v>
      </c>
      <c r="E8" s="189" t="str">
        <f>[1]vk!D480</f>
        <v>Sociālās drošības tīkla stratēģijas pasākumu īstenošana</v>
      </c>
      <c r="F8" s="189" t="str">
        <f>[1]vk!E480</f>
        <v>1096</v>
      </c>
      <c r="G8" s="189" t="str">
        <f>[1]vk!F480</f>
        <v>Skolēnu pārvadājumu nodrošināšana skolēnu nogādāšanai skolās no apdzīvotajām vietām, kur skolas ir slēgtas izglītības reformas rezultātā</v>
      </c>
      <c r="H8" s="190">
        <f>[1]vk!G480</f>
        <v>718502</v>
      </c>
      <c r="I8" s="217">
        <v>1</v>
      </c>
      <c r="J8" s="190">
        <f t="shared" si="1"/>
        <v>718502</v>
      </c>
      <c r="K8" s="190">
        <f t="shared" si="0"/>
        <v>0</v>
      </c>
      <c r="L8" s="183"/>
      <c r="M8" s="141"/>
    </row>
    <row r="9" spans="1:13" ht="47.25">
      <c r="A9" s="41"/>
      <c r="B9" s="188" t="s">
        <v>569</v>
      </c>
      <c r="C9" s="189" t="s">
        <v>570</v>
      </c>
      <c r="D9" s="189" t="str">
        <f>[1]vk!C481</f>
        <v>Mērķdotācijas pašvaldībām</v>
      </c>
      <c r="E9" s="189" t="str">
        <f>[1]vk!D481</f>
        <v>Mērķdotācijas izglītības pasākumiem</v>
      </c>
      <c r="F9" s="189" t="str">
        <f>[1]vk!E481</f>
        <v>1176</v>
      </c>
      <c r="G9" s="189" t="str">
        <f>[1]vk!F481</f>
        <v>Mērķdotācijas izglītības pasākumiem</v>
      </c>
      <c r="H9" s="190">
        <f>[1]vk!G481</f>
        <v>48615467</v>
      </c>
      <c r="I9" s="217">
        <v>1</v>
      </c>
      <c r="J9" s="190">
        <f t="shared" si="1"/>
        <v>48615467</v>
      </c>
      <c r="K9" s="190">
        <f t="shared" si="0"/>
        <v>0</v>
      </c>
      <c r="L9" s="183"/>
      <c r="M9" s="141"/>
    </row>
    <row r="10" spans="1:13" ht="147" customHeight="1">
      <c r="A10" s="41"/>
      <c r="B10" s="188" t="s">
        <v>569</v>
      </c>
      <c r="C10" s="189" t="s">
        <v>570</v>
      </c>
      <c r="D10" s="189" t="str">
        <f>[1]vk!C482</f>
        <v>Mērķdotācijas pašvaldībām</v>
      </c>
      <c r="E10" s="189" t="str">
        <f>[1]vk!D482</f>
        <v>Mērķdotācijas pašvaldībām – pašvaldību izglītības iestāžu pedagogu darba samaksai un valsts sociālās apdrošināšanas obligātajām iemaksām</v>
      </c>
      <c r="F10" s="189" t="str">
        <f>[1]vk!E482</f>
        <v>1178</v>
      </c>
      <c r="G10" s="189" t="str">
        <f>[1]vk!F482</f>
        <v>Mērķdotācijas pašvaldībām – pašvaldību izglītības iestāžu pedagogu darba samaksai un valsts sociālās apdrošināšanas obligātajām iemaksām</v>
      </c>
      <c r="H10" s="190">
        <f>[1]vk!G482</f>
        <v>155665155</v>
      </c>
      <c r="I10" s="217">
        <v>1</v>
      </c>
      <c r="J10" s="190">
        <f t="shared" si="1"/>
        <v>155665155</v>
      </c>
      <c r="K10" s="190">
        <f t="shared" si="0"/>
        <v>0</v>
      </c>
      <c r="L10" s="183"/>
      <c r="M10" s="141"/>
    </row>
    <row r="11" spans="1:13" ht="47.25">
      <c r="A11" s="41"/>
      <c r="B11" s="188" t="s">
        <v>569</v>
      </c>
      <c r="C11" s="188" t="str">
        <f>[1]vk!B483</f>
        <v>Vispārējā izglītība</v>
      </c>
      <c r="D11" s="188"/>
      <c r="E11" s="188"/>
      <c r="F11" s="188"/>
      <c r="G11" s="188"/>
      <c r="H11" s="194">
        <f>SUM(H4:H10)</f>
        <v>209961038</v>
      </c>
      <c r="I11" s="212"/>
      <c r="J11" s="194">
        <f>SUM(J4:J10)</f>
        <v>209375627.63142857</v>
      </c>
      <c r="K11" s="194">
        <f t="shared" si="0"/>
        <v>-585410.36857143044</v>
      </c>
      <c r="L11" s="231">
        <f>SUM(1-(J11/H11))</f>
        <v>2.7881857231598639E-3</v>
      </c>
      <c r="M11" s="141"/>
    </row>
    <row r="12" spans="1:13" ht="47.25">
      <c r="A12" s="41"/>
      <c r="B12" s="188" t="s">
        <v>569</v>
      </c>
      <c r="C12" s="189" t="s">
        <v>743</v>
      </c>
      <c r="D12" s="189" t="s">
        <v>507</v>
      </c>
      <c r="E12" s="189" t="s">
        <v>744</v>
      </c>
      <c r="F12" s="189" t="str">
        <f>[1]vk!E484</f>
        <v>189</v>
      </c>
      <c r="G12" s="189" t="str">
        <f>[1]vk!F484</f>
        <v>Atlīdzības nodrošināšana profesionālās izglītības iestāžu darbiniekiem</v>
      </c>
      <c r="H12" s="190">
        <f>[1]vk!G484</f>
        <v>24920720</v>
      </c>
      <c r="I12" s="217">
        <v>1</v>
      </c>
      <c r="J12" s="190">
        <f>SUM(H12*I12)</f>
        <v>24920720</v>
      </c>
      <c r="K12" s="190">
        <f t="shared" si="0"/>
        <v>0</v>
      </c>
      <c r="L12" s="183"/>
      <c r="M12" s="141"/>
    </row>
    <row r="13" spans="1:13" ht="63">
      <c r="A13" s="41"/>
      <c r="B13" s="188" t="s">
        <v>569</v>
      </c>
      <c r="C13" s="189" t="s">
        <v>743</v>
      </c>
      <c r="D13" s="189" t="s">
        <v>507</v>
      </c>
      <c r="E13" s="189" t="s">
        <v>744</v>
      </c>
      <c r="F13" s="189" t="str">
        <f>[1]vk!E485</f>
        <v>190</v>
      </c>
      <c r="G13" s="189" t="str">
        <f>[1]vk!F485</f>
        <v>Preču un pakalpojumu nodrošināšana profesionālās izglītības iestādēm</v>
      </c>
      <c r="H13" s="190">
        <f>[1]vk!G485</f>
        <v>10673798</v>
      </c>
      <c r="I13" s="217">
        <v>1</v>
      </c>
      <c r="J13" s="190">
        <f t="shared" si="1"/>
        <v>10673798</v>
      </c>
      <c r="K13" s="190">
        <f t="shared" si="0"/>
        <v>0</v>
      </c>
      <c r="L13" s="183"/>
      <c r="M13" s="141"/>
    </row>
    <row r="14" spans="1:13" ht="47.25">
      <c r="A14" s="41"/>
      <c r="B14" s="188" t="s">
        <v>569</v>
      </c>
      <c r="C14" s="189" t="s">
        <v>743</v>
      </c>
      <c r="D14" s="189" t="s">
        <v>507</v>
      </c>
      <c r="E14" s="189" t="s">
        <v>744</v>
      </c>
      <c r="F14" s="189" t="str">
        <f>[1]vk!E486</f>
        <v>191</v>
      </c>
      <c r="G14" s="189" t="str">
        <f>[1]vk!F486</f>
        <v>Subsīdiju, dotāciju un sociālo pabalstu nodrošināšana</v>
      </c>
      <c r="H14" s="190">
        <f>[1]vk!G486</f>
        <v>3361190</v>
      </c>
      <c r="I14" s="217">
        <v>1</v>
      </c>
      <c r="J14" s="190">
        <f t="shared" si="1"/>
        <v>3361190</v>
      </c>
      <c r="K14" s="190">
        <f t="shared" si="0"/>
        <v>0</v>
      </c>
      <c r="L14" s="183"/>
      <c r="M14" s="141"/>
    </row>
    <row r="15" spans="1:13" ht="63">
      <c r="A15" s="41"/>
      <c r="B15" s="188" t="s">
        <v>569</v>
      </c>
      <c r="C15" s="189" t="s">
        <v>743</v>
      </c>
      <c r="D15" s="189" t="s">
        <v>507</v>
      </c>
      <c r="E15" s="189" t="s">
        <v>744</v>
      </c>
      <c r="F15" s="189" t="str">
        <f>[1]vk!E487</f>
        <v>192</v>
      </c>
      <c r="G15" s="189" t="str">
        <f>[1]vk!F487</f>
        <v>Dotācija kapitālsabiedrībām un transferti pašvaldībām profesionālās izglītības programmu īstenošanai</v>
      </c>
      <c r="H15" s="190">
        <f>[1]vk!G487</f>
        <v>2539223</v>
      </c>
      <c r="I15" s="217">
        <v>0.96</v>
      </c>
      <c r="J15" s="190">
        <f t="shared" si="1"/>
        <v>2437654.08</v>
      </c>
      <c r="K15" s="190">
        <f t="shared" si="0"/>
        <v>-101568.91999999993</v>
      </c>
      <c r="L15" s="183"/>
      <c r="M15" s="141"/>
    </row>
    <row r="16" spans="1:13" ht="63">
      <c r="A16" s="41"/>
      <c r="B16" s="188" t="s">
        <v>569</v>
      </c>
      <c r="C16" s="189" t="s">
        <v>743</v>
      </c>
      <c r="D16" s="189" t="s">
        <v>507</v>
      </c>
      <c r="E16" s="189" t="s">
        <v>744</v>
      </c>
      <c r="F16" s="189" t="str">
        <f>[1]vk!E488</f>
        <v>193</v>
      </c>
      <c r="G16" s="189" t="str">
        <f>[1]vk!F488</f>
        <v>Kapitālo izdevumu nodrošināšana profesionālās izglītības iestādēm</v>
      </c>
      <c r="H16" s="190">
        <f>[1]vk!G488</f>
        <v>242616</v>
      </c>
      <c r="I16" s="217">
        <v>1</v>
      </c>
      <c r="J16" s="190">
        <f t="shared" si="1"/>
        <v>242616</v>
      </c>
      <c r="K16" s="190">
        <f t="shared" si="0"/>
        <v>0</v>
      </c>
      <c r="L16" s="183"/>
      <c r="M16" s="141"/>
    </row>
    <row r="17" spans="1:13" ht="63">
      <c r="A17" s="41"/>
      <c r="B17" s="188" t="s">
        <v>569</v>
      </c>
      <c r="C17" s="189" t="s">
        <v>743</v>
      </c>
      <c r="D17" s="189" t="str">
        <f>[1]vk!C489</f>
        <v>Kultūras ministrija</v>
      </c>
      <c r="E17" s="189" t="str">
        <f>[1]vk!D489</f>
        <v>Kultūrizglītība</v>
      </c>
      <c r="F17" s="189" t="str">
        <f>[1]vk!E489</f>
        <v>323</v>
      </c>
      <c r="G17" s="189" t="str">
        <f>[1]vk!F489</f>
        <v>Kultūrizglītības iestāžu (vidējās profesionālās izglītības iestādes) darbības nodrošināšana</v>
      </c>
      <c r="H17" s="190">
        <f>[1]vk!G489</f>
        <v>7512573</v>
      </c>
      <c r="I17" s="217">
        <v>1</v>
      </c>
      <c r="J17" s="190">
        <f t="shared" si="1"/>
        <v>7512573</v>
      </c>
      <c r="K17" s="190">
        <f t="shared" si="0"/>
        <v>0</v>
      </c>
      <c r="L17" s="183"/>
      <c r="M17" s="137"/>
    </row>
    <row r="18" spans="1:13" ht="47.25">
      <c r="A18" s="41"/>
      <c r="B18" s="188" t="s">
        <v>569</v>
      </c>
      <c r="C18" s="188" t="str">
        <f>[1]vk!B490</f>
        <v>Profesionālā izglītība</v>
      </c>
      <c r="D18" s="188"/>
      <c r="E18" s="188"/>
      <c r="F18" s="188"/>
      <c r="G18" s="188"/>
      <c r="H18" s="194">
        <f>SUM(H12:H17)</f>
        <v>49250120</v>
      </c>
      <c r="I18" s="212"/>
      <c r="J18" s="194">
        <f>SUM(J12:J17)</f>
        <v>49148551.079999998</v>
      </c>
      <c r="K18" s="194">
        <f t="shared" si="0"/>
        <v>-101568.92000000179</v>
      </c>
      <c r="L18" s="231">
        <f>SUM(1-(J18/H18))</f>
        <v>2.0623080715336251E-3</v>
      </c>
      <c r="M18" s="141"/>
    </row>
    <row r="19" spans="1:13" ht="126">
      <c r="A19" s="41"/>
      <c r="B19" s="188" t="s">
        <v>569</v>
      </c>
      <c r="C19" s="189" t="s">
        <v>745</v>
      </c>
      <c r="D19" s="189" t="str">
        <f>[1]vk!C491</f>
        <v>Iekšlietu ministrija</v>
      </c>
      <c r="E19" s="189" t="str">
        <f>[1]vk!D491</f>
        <v>Augstākā izglītība</v>
      </c>
      <c r="F19" s="189" t="str">
        <f>[1]vk!E491</f>
        <v>154</v>
      </c>
      <c r="G19" s="189" t="str">
        <f>[1]vk!F491</f>
        <v>Iekšlietu ministrijas pasūtījums amatpersonu ar speciālajām dienesta pakāpēm izglītības ieguvei 2.līmeņa profesionālās augstākās izglītības, maģistra, doktora studiju programmās</v>
      </c>
      <c r="H19" s="190">
        <f>[1]vk!G491</f>
        <v>260076</v>
      </c>
      <c r="I19" s="217">
        <v>1</v>
      </c>
      <c r="J19" s="190">
        <f t="shared" si="1"/>
        <v>260076</v>
      </c>
      <c r="K19" s="190">
        <f t="shared" si="0"/>
        <v>0</v>
      </c>
      <c r="L19" s="183"/>
      <c r="M19" s="141"/>
    </row>
    <row r="20" spans="1:13" ht="47.25">
      <c r="A20" s="41"/>
      <c r="B20" s="188" t="s">
        <v>569</v>
      </c>
      <c r="C20" s="189" t="s">
        <v>745</v>
      </c>
      <c r="D20" s="189" t="s">
        <v>507</v>
      </c>
      <c r="E20" s="189" t="s">
        <v>746</v>
      </c>
      <c r="F20" s="189" t="str">
        <f>[1]vk!E492</f>
        <v>198</v>
      </c>
      <c r="G20" s="189" t="str">
        <f>[1]vk!F492</f>
        <v>Sociālās zinātnes, komerczinības un tiesības</v>
      </c>
      <c r="H20" s="190">
        <f>[1]vk!G492</f>
        <v>4012883</v>
      </c>
      <c r="I20" s="217">
        <v>0.75</v>
      </c>
      <c r="J20" s="190">
        <f t="shared" si="1"/>
        <v>3009662.25</v>
      </c>
      <c r="K20" s="190">
        <f t="shared" si="0"/>
        <v>-1003220.75</v>
      </c>
      <c r="L20" s="183"/>
      <c r="M20" s="141"/>
    </row>
    <row r="21" spans="1:13" ht="47.25">
      <c r="A21" s="41"/>
      <c r="B21" s="188" t="s">
        <v>569</v>
      </c>
      <c r="C21" s="189" t="s">
        <v>745</v>
      </c>
      <c r="D21" s="189" t="s">
        <v>507</v>
      </c>
      <c r="E21" s="189" t="s">
        <v>746</v>
      </c>
      <c r="F21" s="189" t="str">
        <f>[1]vk!E493</f>
        <v>204</v>
      </c>
      <c r="G21" s="189" t="str">
        <f>[1]vk!F493</f>
        <v>Inženierzinātnes, ražošana un būvniecība</v>
      </c>
      <c r="H21" s="190">
        <f>[1]vk!G493</f>
        <v>11497919</v>
      </c>
      <c r="I21" s="217">
        <v>1</v>
      </c>
      <c r="J21" s="190">
        <f t="shared" si="1"/>
        <v>11497919</v>
      </c>
      <c r="K21" s="190">
        <f t="shared" si="0"/>
        <v>0</v>
      </c>
      <c r="L21" s="183"/>
      <c r="M21" s="141"/>
    </row>
    <row r="22" spans="1:13" ht="47.25">
      <c r="A22" s="41"/>
      <c r="B22" s="188" t="s">
        <v>569</v>
      </c>
      <c r="C22" s="189" t="s">
        <v>745</v>
      </c>
      <c r="D22" s="189" t="s">
        <v>507</v>
      </c>
      <c r="E22" s="189" t="s">
        <v>746</v>
      </c>
      <c r="F22" s="189" t="str">
        <f>[1]vk!E494</f>
        <v>205</v>
      </c>
      <c r="G22" s="189" t="str">
        <f>[1]vk!F494</f>
        <v>Pakalpojumi</v>
      </c>
      <c r="H22" s="190">
        <f>[1]vk!G494</f>
        <v>2183025</v>
      </c>
      <c r="I22" s="217">
        <v>0.85</v>
      </c>
      <c r="J22" s="190">
        <f t="shared" si="1"/>
        <v>1855571.25</v>
      </c>
      <c r="K22" s="190">
        <f t="shared" si="0"/>
        <v>-327453.75</v>
      </c>
      <c r="L22" s="183"/>
      <c r="M22" s="141"/>
    </row>
    <row r="23" spans="1:13" ht="47.25">
      <c r="A23" s="41"/>
      <c r="B23" s="188" t="s">
        <v>569</v>
      </c>
      <c r="C23" s="189" t="s">
        <v>745</v>
      </c>
      <c r="D23" s="189" t="s">
        <v>507</v>
      </c>
      <c r="E23" s="189" t="s">
        <v>746</v>
      </c>
      <c r="F23" s="189" t="str">
        <f>[1]vk!E495</f>
        <v>206</v>
      </c>
      <c r="G23" s="189" t="str">
        <f>[1]vk!F495</f>
        <v>Dabaszinātnes, matemātika un informācijas tehnoloģijas</v>
      </c>
      <c r="H23" s="190">
        <f>[1]vk!G495</f>
        <v>5702584</v>
      </c>
      <c r="I23" s="217">
        <v>1</v>
      </c>
      <c r="J23" s="190">
        <f t="shared" si="1"/>
        <v>5702584</v>
      </c>
      <c r="K23" s="190">
        <f t="shared" si="0"/>
        <v>0</v>
      </c>
      <c r="L23" s="183"/>
      <c r="M23" s="141"/>
    </row>
    <row r="24" spans="1:13" ht="47.25">
      <c r="A24" s="41"/>
      <c r="B24" s="188" t="s">
        <v>569</v>
      </c>
      <c r="C24" s="189" t="s">
        <v>745</v>
      </c>
      <c r="D24" s="189" t="s">
        <v>507</v>
      </c>
      <c r="E24" s="189" t="s">
        <v>746</v>
      </c>
      <c r="F24" s="189" t="str">
        <f>[1]vk!E496</f>
        <v>209</v>
      </c>
      <c r="G24" s="189" t="str">
        <f>[1]vk!F496</f>
        <v>Humanitārās zinātnes un māksla</v>
      </c>
      <c r="H24" s="190">
        <f>[1]vk!G496</f>
        <v>3127269</v>
      </c>
      <c r="I24" s="217">
        <v>0.75</v>
      </c>
      <c r="J24" s="190">
        <f t="shared" si="1"/>
        <v>2345451.75</v>
      </c>
      <c r="K24" s="190">
        <f t="shared" si="0"/>
        <v>-781817.25</v>
      </c>
      <c r="L24" s="183"/>
      <c r="M24" s="141"/>
    </row>
    <row r="25" spans="1:13" ht="47.25">
      <c r="A25" s="41"/>
      <c r="B25" s="188" t="s">
        <v>569</v>
      </c>
      <c r="C25" s="189" t="s">
        <v>745</v>
      </c>
      <c r="D25" s="189" t="s">
        <v>507</v>
      </c>
      <c r="E25" s="189" t="s">
        <v>746</v>
      </c>
      <c r="F25" s="189" t="str">
        <f>[1]vk!E497</f>
        <v>210</v>
      </c>
      <c r="G25" s="189" t="str">
        <f>[1]vk!F497</f>
        <v>Izglītība</v>
      </c>
      <c r="H25" s="190">
        <f>[1]vk!G497</f>
        <v>2860031</v>
      </c>
      <c r="I25" s="211">
        <f>([1]vk!L497+[1]lddk!L495+[1]elpa!L495+[1]fm!L496+[1]ltrk!L495+[1]lps!K496+[1]lbas!L495)/7</f>
        <v>0.87142857142857166</v>
      </c>
      <c r="J25" s="190">
        <f t="shared" si="1"/>
        <v>2492312.7285714294</v>
      </c>
      <c r="K25" s="190">
        <f t="shared" si="0"/>
        <v>-367718.27142857062</v>
      </c>
      <c r="L25" s="183"/>
      <c r="M25" s="141"/>
    </row>
    <row r="26" spans="1:13" ht="47.25">
      <c r="A26" s="41"/>
      <c r="B26" s="188" t="s">
        <v>569</v>
      </c>
      <c r="C26" s="189" t="s">
        <v>745</v>
      </c>
      <c r="D26" s="189" t="s">
        <v>507</v>
      </c>
      <c r="E26" s="189" t="s">
        <v>746</v>
      </c>
      <c r="F26" s="189" t="str">
        <f>[1]vk!E498</f>
        <v>211</v>
      </c>
      <c r="G26" s="189" t="str">
        <f>[1]vk!F498</f>
        <v>Veselības aprūpe un sociālā labklājība</v>
      </c>
      <c r="H26" s="190">
        <f>[1]vk!G498</f>
        <v>999933</v>
      </c>
      <c r="I26" s="211">
        <f>([1]vk!L498+[1]lddk!L496+[1]elpa!L496+[1]fm!L497+[1]ltrk!L496+[1]lps!K497+[1]lbas!L496)/7</f>
        <v>0.8500000000000002</v>
      </c>
      <c r="J26" s="190">
        <f t="shared" si="1"/>
        <v>849943.05000000016</v>
      </c>
      <c r="K26" s="190">
        <f t="shared" si="0"/>
        <v>-149989.94999999984</v>
      </c>
      <c r="L26" s="183"/>
      <c r="M26" s="141"/>
    </row>
    <row r="27" spans="1:13" ht="94.5">
      <c r="A27" s="41"/>
      <c r="B27" s="188" t="s">
        <v>569</v>
      </c>
      <c r="C27" s="189" t="s">
        <v>745</v>
      </c>
      <c r="D27" s="189" t="s">
        <v>507</v>
      </c>
      <c r="E27" s="189" t="str">
        <f>[1]vk!D499</f>
        <v>Dotācija Rīgas Ekonomikas augstskolai</v>
      </c>
      <c r="F27" s="189" t="str">
        <f>[1]vk!E499</f>
        <v>215</v>
      </c>
      <c r="G27" s="189" t="str">
        <f>[1]vk!F499</f>
        <v>MK 2002.gada 23.jūlija noteikumu Nr.322 "Noteikumi par Līgumu par Rīgas Ekonomikas augstskolas turpmāko darbību" pildīšana</v>
      </c>
      <c r="H27" s="190">
        <f>[1]vk!G499</f>
        <v>250973</v>
      </c>
      <c r="I27" s="211">
        <v>1</v>
      </c>
      <c r="J27" s="190">
        <f t="shared" si="1"/>
        <v>250973</v>
      </c>
      <c r="K27" s="190">
        <f t="shared" si="0"/>
        <v>0</v>
      </c>
      <c r="L27" s="183"/>
      <c r="M27" s="141"/>
    </row>
    <row r="28" spans="1:13" ht="47.25">
      <c r="A28" s="41"/>
      <c r="B28" s="188" t="s">
        <v>569</v>
      </c>
      <c r="C28" s="189" t="s">
        <v>745</v>
      </c>
      <c r="D28" s="189" t="s">
        <v>507</v>
      </c>
      <c r="E28" s="189" t="str">
        <f>[1]vk!D500</f>
        <v>Studējošo un studiju kreditēšana</v>
      </c>
      <c r="F28" s="189" t="str">
        <f>[1]vk!E500</f>
        <v>216</v>
      </c>
      <c r="G28" s="189" t="str">
        <f>[1]vk!F500</f>
        <v>Vienotas studentu kreditēšanas politikas valstī īstenošana</v>
      </c>
      <c r="H28" s="190">
        <f>[1]vk!G500</f>
        <v>7236193</v>
      </c>
      <c r="I28" s="211">
        <v>1</v>
      </c>
      <c r="J28" s="190">
        <f t="shared" si="1"/>
        <v>7236193</v>
      </c>
      <c r="K28" s="190">
        <f t="shared" si="0"/>
        <v>0</v>
      </c>
      <c r="L28" s="183"/>
      <c r="M28" s="141"/>
    </row>
    <row r="29" spans="1:13" ht="63">
      <c r="A29" s="41"/>
      <c r="B29" s="188" t="s">
        <v>569</v>
      </c>
      <c r="C29" s="189" t="s">
        <v>745</v>
      </c>
      <c r="D29" s="189" t="s">
        <v>507</v>
      </c>
      <c r="E29" s="189" t="str">
        <f>[1]vk!D501</f>
        <v>Dotācija Rīgas Juridiskajai augstskolai</v>
      </c>
      <c r="F29" s="189" t="str">
        <f>[1]vk!E501</f>
        <v>217</v>
      </c>
      <c r="G29" s="189" t="str">
        <f>[1]vk!F501</f>
        <v>LR valdības un Zviedrijas Karalistes valdības 2005.gada 7.novembra līguma pildīšana</v>
      </c>
      <c r="H29" s="190">
        <v>0</v>
      </c>
      <c r="I29" s="211">
        <v>0</v>
      </c>
      <c r="J29" s="190">
        <v>0</v>
      </c>
      <c r="K29" s="190">
        <f t="shared" si="0"/>
        <v>0</v>
      </c>
      <c r="L29" s="183"/>
      <c r="M29" s="141"/>
    </row>
    <row r="30" spans="1:13" ht="81">
      <c r="A30" s="41"/>
      <c r="B30" s="188" t="s">
        <v>569</v>
      </c>
      <c r="C30" s="189" t="s">
        <v>745</v>
      </c>
      <c r="D30" s="189" t="str">
        <f>[1]vk!C502</f>
        <v>Zemkopības ministrija</v>
      </c>
      <c r="E30" s="189" t="str">
        <f>[1]vk!D502</f>
        <v>Augstākā izglītība</v>
      </c>
      <c r="F30" s="189" t="str">
        <f>[1]vk!E502</f>
        <v>836</v>
      </c>
      <c r="G30" s="189" t="str">
        <f>[1]vk!F502</f>
        <v>Augstākās izglītības nodrošināšana (pakalpojumu sniegšana)</v>
      </c>
      <c r="H30" s="190">
        <f>[1]vk!G502</f>
        <v>5125340</v>
      </c>
      <c r="I30" s="211">
        <f>([1]vk!L502+[1]lddk!L500+[1]elpa!L500+[1]fm!L501+[1]ltrk!L500+[1]lps!K501+[1]lbas!L500)/7</f>
        <v>0.88428571428571434</v>
      </c>
      <c r="J30" s="190">
        <f t="shared" si="1"/>
        <v>4532264.9428571435</v>
      </c>
      <c r="K30" s="190">
        <f t="shared" si="0"/>
        <v>-593075.05714285653</v>
      </c>
      <c r="L30" s="183"/>
      <c r="M30" s="147" t="s">
        <v>229</v>
      </c>
    </row>
    <row r="31" spans="1:13" ht="182.25">
      <c r="A31" s="41"/>
      <c r="B31" s="188" t="s">
        <v>569</v>
      </c>
      <c r="C31" s="189" t="s">
        <v>745</v>
      </c>
      <c r="D31" s="189" t="str">
        <f>[1]vk!C503</f>
        <v>Kultūras ministrija</v>
      </c>
      <c r="E31" s="189" t="str">
        <f>[1]vk!D503</f>
        <v>Kultūrizglītība</v>
      </c>
      <c r="F31" s="189" t="str">
        <f>[1]vk!E503</f>
        <v>324</v>
      </c>
      <c r="G31" s="189" t="str">
        <f>[1]vk!F503</f>
        <v>Kultūrizglītības iestāžu (augstskolu) darbības nodrošināšana</v>
      </c>
      <c r="H31" s="190">
        <f>[1]vk!G503</f>
        <v>4915965</v>
      </c>
      <c r="I31" s="211">
        <v>0.85</v>
      </c>
      <c r="J31" s="190">
        <f t="shared" si="1"/>
        <v>4178570.25</v>
      </c>
      <c r="K31" s="190">
        <f t="shared" si="0"/>
        <v>-737394.75</v>
      </c>
      <c r="L31" s="183"/>
      <c r="M31" s="147" t="s">
        <v>59</v>
      </c>
    </row>
    <row r="32" spans="1:13" ht="110.25">
      <c r="A32" s="41"/>
      <c r="B32" s="188" t="s">
        <v>569</v>
      </c>
      <c r="C32" s="189" t="s">
        <v>745</v>
      </c>
      <c r="D32" s="189" t="str">
        <f>[1]vk!C504</f>
        <v>Veselības ministrija</v>
      </c>
      <c r="E32" s="189" t="str">
        <f>[1]vk!D504</f>
        <v>Augstākā medicīnas izglītība</v>
      </c>
      <c r="F32" s="189" t="str">
        <f>[1]vk!E504</f>
        <v>616</v>
      </c>
      <c r="G32" s="189" t="str">
        <f>[1]vk!F504</f>
        <v>Realizēt valsts budžeta finansētās augstākās medicīniskās izglītības studiju programmas, izveidojot atbilstošu infrastruktūru un pieejamību klīniskajās bāzēs.</v>
      </c>
      <c r="H32" s="190">
        <v>11311063</v>
      </c>
      <c r="I32" s="211">
        <v>0.85</v>
      </c>
      <c r="J32" s="190">
        <f t="shared" si="1"/>
        <v>9614403.5499999989</v>
      </c>
      <c r="K32" s="190">
        <f t="shared" si="0"/>
        <v>-1696659.4500000011</v>
      </c>
      <c r="L32" s="183"/>
      <c r="M32" s="141"/>
    </row>
    <row r="33" spans="1:13" ht="47.25">
      <c r="A33" s="41"/>
      <c r="B33" s="188" t="s">
        <v>569</v>
      </c>
      <c r="C33" s="188" t="str">
        <f>[1]vk!B505</f>
        <v>Augstākā izglītība</v>
      </c>
      <c r="D33" s="188"/>
      <c r="E33" s="188"/>
      <c r="F33" s="188"/>
      <c r="G33" s="188"/>
      <c r="H33" s="194">
        <f>SUM(H19:H32)</f>
        <v>59483254</v>
      </c>
      <c r="I33" s="212"/>
      <c r="J33" s="194">
        <f>SUM(J19:J32)</f>
        <v>53825924.77142857</v>
      </c>
      <c r="K33" s="194">
        <f t="shared" si="0"/>
        <v>-5657329.2285714298</v>
      </c>
      <c r="L33" s="231">
        <f>SUM(1-(J33/H33))</f>
        <v>9.5107931193062045E-2</v>
      </c>
      <c r="M33" s="141"/>
    </row>
    <row r="34" spans="1:13" ht="47.25">
      <c r="A34" s="41"/>
      <c r="B34" s="188" t="s">
        <v>569</v>
      </c>
      <c r="C34" s="189" t="s">
        <v>747</v>
      </c>
      <c r="D34" s="189" t="s">
        <v>507</v>
      </c>
      <c r="E34" s="189" t="s">
        <v>747</v>
      </c>
      <c r="F34" s="189" t="str">
        <f>[1]vk!E506</f>
        <v>218</v>
      </c>
      <c r="G34" s="189" t="str">
        <f>[1]vk!F506</f>
        <v>Sociālās zinātnes, komerczinības un tiesības</v>
      </c>
      <c r="H34" s="190">
        <f>[1]vk!G506</f>
        <v>220372</v>
      </c>
      <c r="I34" s="211">
        <v>0.75</v>
      </c>
      <c r="J34" s="190">
        <f t="shared" si="1"/>
        <v>165279</v>
      </c>
      <c r="K34" s="190">
        <f t="shared" si="0"/>
        <v>-55093</v>
      </c>
      <c r="L34" s="183"/>
      <c r="M34" s="141"/>
    </row>
    <row r="35" spans="1:13" ht="47.25">
      <c r="A35" s="41"/>
      <c r="B35" s="188" t="s">
        <v>569</v>
      </c>
      <c r="C35" s="189" t="s">
        <v>747</v>
      </c>
      <c r="D35" s="189" t="s">
        <v>507</v>
      </c>
      <c r="E35" s="189" t="s">
        <v>747</v>
      </c>
      <c r="F35" s="189" t="str">
        <f>[1]vk!E507</f>
        <v>220</v>
      </c>
      <c r="G35" s="189" t="str">
        <f>[1]vk!F507</f>
        <v>Dabaszinātnes, matemātika un informācijas tehnoloģijas</v>
      </c>
      <c r="H35" s="190">
        <f>[1]vk!G507</f>
        <v>138066</v>
      </c>
      <c r="I35" s="211">
        <f>([1]vk!L507+[1]lddk!L505+[1]elpa!L505+[1]fm!L506+[1]ltrk!L505+[1]lps!K506+[1]lbas!L505)/7</f>
        <v>0.8671428571428571</v>
      </c>
      <c r="J35" s="190">
        <f t="shared" si="1"/>
        <v>119722.94571428571</v>
      </c>
      <c r="K35" s="190">
        <f t="shared" ref="K35:K66" si="2">SUM(J35-H35)</f>
        <v>-18343.054285714286</v>
      </c>
      <c r="L35" s="183"/>
      <c r="M35" s="141"/>
    </row>
    <row r="36" spans="1:13" ht="47.25">
      <c r="A36" s="41"/>
      <c r="B36" s="188" t="s">
        <v>569</v>
      </c>
      <c r="C36" s="189" t="s">
        <v>747</v>
      </c>
      <c r="D36" s="189" t="s">
        <v>507</v>
      </c>
      <c r="E36" s="189" t="s">
        <v>747</v>
      </c>
      <c r="F36" s="189" t="str">
        <f>[1]vk!E508</f>
        <v>224</v>
      </c>
      <c r="G36" s="189" t="str">
        <f>[1]vk!F508</f>
        <v>Pakalpojumi</v>
      </c>
      <c r="H36" s="190">
        <f>[1]vk!G508</f>
        <v>118964</v>
      </c>
      <c r="I36" s="211">
        <f>([1]vk!L508+[1]lddk!L506+[1]elpa!L506+[1]fm!L507+[1]ltrk!L506+[1]lps!K507+[1]lbas!L506)/7</f>
        <v>0.85285714285714287</v>
      </c>
      <c r="J36" s="190">
        <f t="shared" si="1"/>
        <v>101459.29714285715</v>
      </c>
      <c r="K36" s="190">
        <f t="shared" si="2"/>
        <v>-17504.702857142853</v>
      </c>
      <c r="L36" s="183"/>
      <c r="M36" s="141"/>
    </row>
    <row r="37" spans="1:13" ht="47.25">
      <c r="A37" s="41"/>
      <c r="B37" s="188" t="s">
        <v>569</v>
      </c>
      <c r="C37" s="189" t="s">
        <v>747</v>
      </c>
      <c r="D37" s="189" t="s">
        <v>507</v>
      </c>
      <c r="E37" s="189" t="s">
        <v>747</v>
      </c>
      <c r="F37" s="189" t="str">
        <f>[1]vk!E509</f>
        <v>225</v>
      </c>
      <c r="G37" s="189" t="str">
        <f>[1]vk!F509</f>
        <v>Inženierzinātnes, ražošana un būvniecība</v>
      </c>
      <c r="H37" s="190">
        <f>[1]vk!G509</f>
        <v>1268605</v>
      </c>
      <c r="I37" s="211">
        <f>([1]vk!L509+[1]lddk!L507+[1]elpa!L507+[1]fm!L508+[1]ltrk!L507+[1]lps!K508+[1]lbas!L507)/7</f>
        <v>0.85285714285714287</v>
      </c>
      <c r="J37" s="190">
        <f t="shared" si="1"/>
        <v>1081938.8357142857</v>
      </c>
      <c r="K37" s="190">
        <f t="shared" si="2"/>
        <v>-186666.16428571427</v>
      </c>
      <c r="L37" s="183"/>
      <c r="M37" s="141"/>
    </row>
    <row r="38" spans="1:13" ht="47.25">
      <c r="A38" s="41"/>
      <c r="B38" s="188" t="s">
        <v>569</v>
      </c>
      <c r="C38" s="189" t="s">
        <v>747</v>
      </c>
      <c r="D38" s="189" t="s">
        <v>507</v>
      </c>
      <c r="E38" s="189" t="s">
        <v>747</v>
      </c>
      <c r="F38" s="189" t="str">
        <f>[1]vk!E510</f>
        <v>226</v>
      </c>
      <c r="G38" s="189" t="str">
        <f>[1]vk!F510</f>
        <v>Humanitārās zinātnes un māksla</v>
      </c>
      <c r="H38" s="190">
        <f>[1]vk!G510</f>
        <v>108674</v>
      </c>
      <c r="I38" s="211">
        <f>([1]vk!L510+[1]lddk!L508+[1]elpa!L508+[1]fm!L509+[1]ltrk!L508+[1]lps!K509+[1]lbas!L508)/7</f>
        <v>0.84428571428571431</v>
      </c>
      <c r="J38" s="190">
        <f t="shared" si="1"/>
        <v>91751.90571428572</v>
      </c>
      <c r="K38" s="190">
        <f t="shared" si="2"/>
        <v>-16922.09428571428</v>
      </c>
      <c r="L38" s="183"/>
      <c r="M38" s="141"/>
    </row>
    <row r="39" spans="1:13" ht="47.25">
      <c r="A39" s="41"/>
      <c r="B39" s="188" t="s">
        <v>569</v>
      </c>
      <c r="C39" s="189" t="s">
        <v>747</v>
      </c>
      <c r="D39" s="189" t="s">
        <v>507</v>
      </c>
      <c r="E39" s="189" t="s">
        <v>747</v>
      </c>
      <c r="F39" s="189" t="str">
        <f>[1]vk!E511</f>
        <v>228</v>
      </c>
      <c r="G39" s="189" t="str">
        <f>[1]vk!F511</f>
        <v>Veselības aprūpe un sociālā labklājība</v>
      </c>
      <c r="H39" s="190">
        <f>[1]vk!G511</f>
        <v>2517811</v>
      </c>
      <c r="I39" s="211">
        <f>([1]vk!L511+[1]lddk!L509+[1]elpa!L509+[1]fm!L510+[1]ltrk!L509+[1]lps!K510+[1]lbas!L509)/7</f>
        <v>0.85857142857142854</v>
      </c>
      <c r="J39" s="190">
        <f t="shared" si="1"/>
        <v>2161720.5871428573</v>
      </c>
      <c r="K39" s="190">
        <f t="shared" si="2"/>
        <v>-356090.41285714274</v>
      </c>
      <c r="L39" s="183"/>
      <c r="M39" s="141"/>
    </row>
    <row r="40" spans="1:13" ht="47.25">
      <c r="A40" s="41"/>
      <c r="B40" s="188" t="s">
        <v>569</v>
      </c>
      <c r="C40" s="189" t="s">
        <v>747</v>
      </c>
      <c r="D40" s="189" t="s">
        <v>507</v>
      </c>
      <c r="E40" s="189" t="s">
        <v>747</v>
      </c>
      <c r="F40" s="189" t="str">
        <f>[1]vk!E512</f>
        <v>229</v>
      </c>
      <c r="G40" s="189" t="str">
        <f>[1]vk!F512</f>
        <v>Iestāžu funkciju nodrošināšana</v>
      </c>
      <c r="H40" s="190">
        <f>[1]vk!G512</f>
        <v>1021748</v>
      </c>
      <c r="I40" s="211">
        <v>0.95</v>
      </c>
      <c r="J40" s="190">
        <f t="shared" si="1"/>
        <v>970660.6</v>
      </c>
      <c r="K40" s="190">
        <f t="shared" si="2"/>
        <v>-51087.400000000023</v>
      </c>
      <c r="L40" s="183"/>
      <c r="M40" s="141"/>
    </row>
    <row r="41" spans="1:13" ht="47.25">
      <c r="A41" s="41"/>
      <c r="B41" s="188" t="s">
        <v>569</v>
      </c>
      <c r="C41" s="188" t="str">
        <f>[1]vk!B513</f>
        <v>Koledžas</v>
      </c>
      <c r="D41" s="188" t="str">
        <f>[1]vk!C513</f>
        <v>Izglītības un zinātnes ministrija</v>
      </c>
      <c r="E41" s="188"/>
      <c r="F41" s="188"/>
      <c r="G41" s="188"/>
      <c r="H41" s="194">
        <f>SUM(H34:H40)</f>
        <v>5394240</v>
      </c>
      <c r="I41" s="212"/>
      <c r="J41" s="194">
        <f>SUM(J34:J40)</f>
        <v>4692533.1714285715</v>
      </c>
      <c r="K41" s="194">
        <f t="shared" si="2"/>
        <v>-701706.82857142854</v>
      </c>
      <c r="L41" s="231">
        <f>SUM(1-(J41/H41))</f>
        <v>0.13008446575818433</v>
      </c>
      <c r="M41" s="141"/>
    </row>
    <row r="42" spans="1:13" ht="157.5">
      <c r="A42" s="41"/>
      <c r="B42" s="188" t="s">
        <v>569</v>
      </c>
      <c r="C42" s="189" t="s">
        <v>842</v>
      </c>
      <c r="D42" s="189" t="s">
        <v>507</v>
      </c>
      <c r="E42" s="189" t="str">
        <f>[1]vk!D514</f>
        <v>Mērķdotācija pašvaldību izglītības iestāžu profesionālās ievirzes sporta izglītības programmu pedagogu darba samaksai un valsts sociālās apdrošināšanas obligātajām iemaksām</v>
      </c>
      <c r="F42" s="189" t="str">
        <f>[1]vk!E514</f>
        <v>272</v>
      </c>
      <c r="G42" s="189" t="str">
        <f>[1]vk!F514</f>
        <v>Nodrošināt darba samaksu un sociālā nodokļa samaksu profesionālas ievirzes sporta izglītības iestāžu pedagogiem</v>
      </c>
      <c r="H42" s="190">
        <f>[1]vk!G514</f>
        <v>3220677</v>
      </c>
      <c r="I42" s="211">
        <v>0.95</v>
      </c>
      <c r="J42" s="190">
        <f t="shared" si="1"/>
        <v>3059643.15</v>
      </c>
      <c r="K42" s="190">
        <f t="shared" si="2"/>
        <v>-161033.85000000009</v>
      </c>
      <c r="L42" s="183"/>
      <c r="M42" s="141"/>
    </row>
    <row r="43" spans="1:13" ht="78.75">
      <c r="A43" s="41"/>
      <c r="B43" s="188" t="s">
        <v>569</v>
      </c>
      <c r="C43" s="189" t="s">
        <v>842</v>
      </c>
      <c r="D43" s="189" t="s">
        <v>507</v>
      </c>
      <c r="E43" s="189" t="str">
        <f>[1]vk!D515</f>
        <v>Skolu jaunatnes Dziesmu un deju svētki</v>
      </c>
      <c r="F43" s="189" t="str">
        <f>[1]vk!E515</f>
        <v>299</v>
      </c>
      <c r="G43" s="189" t="str">
        <f>[1]vk!F515</f>
        <v>Nodrošināt Latvijas skolu jaunatnes dziesmu un deju svētku sagatavošanu un norisi</v>
      </c>
      <c r="H43" s="190">
        <f>[1]vk!G515</f>
        <v>68346</v>
      </c>
      <c r="I43" s="211">
        <v>1</v>
      </c>
      <c r="J43" s="190">
        <f t="shared" si="1"/>
        <v>68346</v>
      </c>
      <c r="K43" s="190">
        <f t="shared" si="2"/>
        <v>0</v>
      </c>
      <c r="L43" s="183"/>
      <c r="M43" s="141"/>
    </row>
    <row r="44" spans="1:13" ht="182.25">
      <c r="A44" s="41"/>
      <c r="B44" s="188" t="s">
        <v>569</v>
      </c>
      <c r="C44" s="189" t="s">
        <v>842</v>
      </c>
      <c r="D44" s="189" t="str">
        <f>[1]vk!C516</f>
        <v>Kultūras ministrija</v>
      </c>
      <c r="E44" s="189" t="str">
        <f>[1]vk!D516</f>
        <v>Kultūrizglītība</v>
      </c>
      <c r="F44" s="189" t="str">
        <f>[1]vk!E516</f>
        <v>325</v>
      </c>
      <c r="G44" s="189" t="str">
        <f>[1]vk!F516</f>
        <v>Pašvaldību mūzikas un mākslas skolu pedagogu darba samaksas nodrošināšana</v>
      </c>
      <c r="H44" s="190">
        <f>[1]vk!G516</f>
        <v>7593143</v>
      </c>
      <c r="I44" s="211">
        <v>0.95</v>
      </c>
      <c r="J44" s="190">
        <f t="shared" si="1"/>
        <v>7213485.8499999996</v>
      </c>
      <c r="K44" s="190">
        <f t="shared" si="2"/>
        <v>-379657.15000000037</v>
      </c>
      <c r="L44" s="183"/>
      <c r="M44" s="147" t="s">
        <v>192</v>
      </c>
    </row>
    <row r="45" spans="1:13" ht="78.75">
      <c r="A45" s="41"/>
      <c r="B45" s="188" t="s">
        <v>569</v>
      </c>
      <c r="C45" s="189" t="s">
        <v>842</v>
      </c>
      <c r="D45" s="189" t="str">
        <f>[1]vk!C517</f>
        <v>Veselības ministrija</v>
      </c>
      <c r="E45" s="189" t="str">
        <f>[1]vk!D517</f>
        <v>Rezidentu apmācība</v>
      </c>
      <c r="F45" s="189" t="str">
        <f>[1]vk!E517</f>
        <v>617</v>
      </c>
      <c r="G45" s="189" t="str">
        <f>[1]vk!F517</f>
        <v>Nodrošināt no valsts budžeta finansēto rezidentu apmācību</v>
      </c>
      <c r="H45" s="190">
        <f>[1]vk!G517</f>
        <v>5227038</v>
      </c>
      <c r="I45" s="211">
        <v>0.9</v>
      </c>
      <c r="J45" s="190">
        <f t="shared" si="1"/>
        <v>4704334.2</v>
      </c>
      <c r="K45" s="190">
        <f t="shared" si="2"/>
        <v>-522703.79999999981</v>
      </c>
      <c r="L45" s="183"/>
      <c r="M45" s="141"/>
    </row>
    <row r="46" spans="1:13" ht="78.75">
      <c r="A46" s="41"/>
      <c r="B46" s="188" t="s">
        <v>569</v>
      </c>
      <c r="C46" s="188" t="s">
        <v>842</v>
      </c>
      <c r="D46" s="188"/>
      <c r="E46" s="188"/>
      <c r="F46" s="188"/>
      <c r="G46" s="188"/>
      <c r="H46" s="194">
        <f>SUM(H42:H45)</f>
        <v>16109204</v>
      </c>
      <c r="I46" s="212"/>
      <c r="J46" s="194">
        <f>SUM(J42:J45)</f>
        <v>15045809.199999999</v>
      </c>
      <c r="K46" s="194">
        <f t="shared" si="2"/>
        <v>-1063394.8000000007</v>
      </c>
      <c r="L46" s="231">
        <f>SUM(1-(J46/H46))</f>
        <v>6.6011629128292171E-2</v>
      </c>
      <c r="M46" s="141"/>
    </row>
    <row r="47" spans="1:13" ht="94.5">
      <c r="A47" s="41"/>
      <c r="B47" s="188" t="s">
        <v>569</v>
      </c>
      <c r="C47" s="189" t="s">
        <v>60</v>
      </c>
      <c r="D47" s="189" t="s">
        <v>507</v>
      </c>
      <c r="E47" s="189" t="str">
        <f>[1]vk!D519</f>
        <v>Mācību literatūras iegāde</v>
      </c>
      <c r="F47" s="189" t="str">
        <f>[1]vk!E519</f>
        <v>188</v>
      </c>
      <c r="G47" s="189" t="str">
        <f>[1]vk!F519</f>
        <v>Mācību literatūras iegāde</v>
      </c>
      <c r="H47" s="190">
        <f>[1]vk!G519</f>
        <v>157188</v>
      </c>
      <c r="I47" s="211">
        <v>1</v>
      </c>
      <c r="J47" s="190">
        <f t="shared" si="1"/>
        <v>157188</v>
      </c>
      <c r="K47" s="190">
        <f t="shared" si="2"/>
        <v>0</v>
      </c>
      <c r="L47" s="183"/>
      <c r="M47" s="141"/>
    </row>
    <row r="48" spans="1:13" ht="94.5">
      <c r="A48" s="41"/>
      <c r="B48" s="188" t="s">
        <v>569</v>
      </c>
      <c r="C48" s="189" t="s">
        <v>60</v>
      </c>
      <c r="D48" s="189" t="s">
        <v>507</v>
      </c>
      <c r="E48" s="189" t="s">
        <v>818</v>
      </c>
      <c r="F48" s="189" t="str">
        <f>[1]vk!E520</f>
        <v>1019</v>
      </c>
      <c r="G48" s="189" t="str">
        <f>[1]vk!F520</f>
        <v>Eiropas Savienības lietas</v>
      </c>
      <c r="H48" s="190">
        <f>[1]vk!G520</f>
        <v>117080</v>
      </c>
      <c r="I48" s="211">
        <f>([1]vk!L520+[1]lddk!L518+[1]elpa!L518+[1]fm!L519+[1]ltrk!L518+[1]lps!K519+[1]lbas!L518)/7</f>
        <v>0.80999999999999994</v>
      </c>
      <c r="J48" s="190">
        <f t="shared" si="1"/>
        <v>94834.799999999988</v>
      </c>
      <c r="K48" s="190">
        <f t="shared" si="2"/>
        <v>-22245.200000000012</v>
      </c>
      <c r="L48" s="183"/>
      <c r="M48" s="141"/>
    </row>
    <row r="49" spans="1:13" ht="94.5">
      <c r="A49" s="41"/>
      <c r="B49" s="188" t="s">
        <v>569</v>
      </c>
      <c r="C49" s="189" t="s">
        <v>60</v>
      </c>
      <c r="D49" s="189" t="s">
        <v>507</v>
      </c>
      <c r="E49" s="189" t="s">
        <v>818</v>
      </c>
      <c r="F49" s="189" t="str">
        <f>[1]vk!E521</f>
        <v>241</v>
      </c>
      <c r="G49" s="189" t="str">
        <f>[1]vk!F521</f>
        <v>Starptautiskā sadarbība</v>
      </c>
      <c r="H49" s="190">
        <f>[1]vk!G521</f>
        <v>77436</v>
      </c>
      <c r="I49" s="211">
        <v>0.85</v>
      </c>
      <c r="J49" s="190">
        <f t="shared" si="1"/>
        <v>65820.599999999991</v>
      </c>
      <c r="K49" s="190">
        <f t="shared" si="2"/>
        <v>-11615.400000000009</v>
      </c>
      <c r="L49" s="183"/>
      <c r="M49" s="141"/>
    </row>
    <row r="50" spans="1:13" ht="109.5" customHeight="1">
      <c r="A50" s="41"/>
      <c r="B50" s="188" t="s">
        <v>569</v>
      </c>
      <c r="C50" s="189" t="s">
        <v>60</v>
      </c>
      <c r="D50" s="189" t="s">
        <v>507</v>
      </c>
      <c r="E50" s="189" t="str">
        <f>[1]vk!D522</f>
        <v>Jaunatnes politikas valsts programma</v>
      </c>
      <c r="F50" s="189" t="str">
        <f>[1]vk!E522</f>
        <v>242</v>
      </c>
      <c r="G50" s="189" t="str">
        <f>[1]vk!F522</f>
        <v>Pasākumu sistēmas darba ar jaunatni īstenošana atbilstoši normatīvajiem aktiem un attīstības plānošanas dokumentiem</v>
      </c>
      <c r="H50" s="190">
        <f>[1]vk!G522</f>
        <v>106985</v>
      </c>
      <c r="I50" s="211">
        <v>0.5</v>
      </c>
      <c r="J50" s="190">
        <f t="shared" si="1"/>
        <v>53492.5</v>
      </c>
      <c r="K50" s="190">
        <f t="shared" si="2"/>
        <v>-53492.5</v>
      </c>
      <c r="L50" s="183"/>
      <c r="M50" s="141"/>
    </row>
    <row r="51" spans="1:13" ht="111" customHeight="1">
      <c r="A51" s="41"/>
      <c r="B51" s="188" t="s">
        <v>569</v>
      </c>
      <c r="C51" s="189" t="s">
        <v>60</v>
      </c>
      <c r="D51" s="189" t="s">
        <v>507</v>
      </c>
      <c r="E51" s="189" t="str">
        <f>[1]vk!D523</f>
        <v>Informācijas tehnoloģiju attīstība un uzturēšana izglītībā, Microsoft līguma un projektu nodrošināšana</v>
      </c>
      <c r="F51" s="189" t="str">
        <f>[1]vk!E523</f>
        <v>254</v>
      </c>
      <c r="G51" s="189" t="str">
        <f>[1]vk!F523</f>
        <v>IT resursu uzturēšana, nepārtrauktas funkcionēšanas un datu pārraides drošības nodrošināšana, Microsoft līguma izpilde</v>
      </c>
      <c r="H51" s="190">
        <f>[1]vk!G523</f>
        <v>377564</v>
      </c>
      <c r="I51" s="211">
        <v>0.96</v>
      </c>
      <c r="J51" s="190">
        <f t="shared" si="1"/>
        <v>362461.44</v>
      </c>
      <c r="K51" s="190">
        <f t="shared" si="2"/>
        <v>-15102.559999999998</v>
      </c>
      <c r="L51" s="183"/>
      <c r="M51" s="141"/>
    </row>
    <row r="52" spans="1:13" ht="106.5" customHeight="1">
      <c r="A52" s="41"/>
      <c r="B52" s="188" t="s">
        <v>569</v>
      </c>
      <c r="C52" s="189" t="s">
        <v>60</v>
      </c>
      <c r="D52" s="189" t="s">
        <v>507</v>
      </c>
      <c r="E52" s="189" t="str">
        <f>[1]vk!D524</f>
        <v>Sociālās drošības tīkla stratēģijas pasākumu īstenošana - pirmsskolas un sākumskolas mācību satura pilnveide</v>
      </c>
      <c r="F52" s="189" t="str">
        <f>[1]vk!E524</f>
        <v>1044</v>
      </c>
      <c r="G52" s="189" t="str">
        <f>[1]vk!F524</f>
        <v>Nodrošināt mācību satura izstrādi vispārējā izglītībā un pārraudzīt tās īstenošanu atbilstoši 6-11gadīgu izglītojamo vecumposmam</v>
      </c>
      <c r="H52" s="190">
        <f>[1]vk!G524</f>
        <v>586000</v>
      </c>
      <c r="I52" s="211">
        <v>0.8</v>
      </c>
      <c r="J52" s="190">
        <f t="shared" si="1"/>
        <v>468800</v>
      </c>
      <c r="K52" s="190">
        <f t="shared" si="2"/>
        <v>-117200</v>
      </c>
      <c r="L52" s="183"/>
      <c r="M52" s="141"/>
    </row>
    <row r="53" spans="1:13" ht="121.5">
      <c r="A53" s="41"/>
      <c r="B53" s="188" t="s">
        <v>569</v>
      </c>
      <c r="C53" s="189" t="s">
        <v>60</v>
      </c>
      <c r="D53" s="189" t="str">
        <f>[1]vk!C525</f>
        <v>Zemkopības ministrija</v>
      </c>
      <c r="E53" s="189" t="str">
        <f>[1]vk!D525</f>
        <v>Dotācija SIA "Latvijas Lauku konsultāciju un izglītības centrs" lauku konsultatīvai un informācijas apmaiņas sistēmai un tālākizglītībai</v>
      </c>
      <c r="F53" s="189" t="str">
        <f>[1]vk!E525</f>
        <v>839</v>
      </c>
      <c r="G53" s="189" t="str">
        <f>[1]vk!F525</f>
        <v>Nozarei specifiskās informācijas apkopošana un analīze</v>
      </c>
      <c r="H53" s="190">
        <f>[1]vk!G525</f>
        <v>210719</v>
      </c>
      <c r="I53" s="211">
        <v>0</v>
      </c>
      <c r="J53" s="190">
        <f t="shared" si="1"/>
        <v>0</v>
      </c>
      <c r="K53" s="190">
        <f t="shared" si="2"/>
        <v>-210719</v>
      </c>
      <c r="L53" s="183"/>
      <c r="M53" s="147" t="s">
        <v>230</v>
      </c>
    </row>
    <row r="54" spans="1:13" ht="94.5">
      <c r="A54" s="41"/>
      <c r="B54" s="188" t="s">
        <v>569</v>
      </c>
      <c r="C54" s="188" t="s">
        <v>60</v>
      </c>
      <c r="D54" s="188"/>
      <c r="E54" s="188"/>
      <c r="F54" s="188"/>
      <c r="G54" s="188"/>
      <c r="H54" s="194">
        <f>SUM(H47:H53)</f>
        <v>1632972</v>
      </c>
      <c r="I54" s="212"/>
      <c r="J54" s="194">
        <f>SUM(J47:J53)</f>
        <v>1202597.3399999999</v>
      </c>
      <c r="K54" s="229">
        <f t="shared" si="2"/>
        <v>-430374.66000000015</v>
      </c>
      <c r="L54" s="231">
        <f>SUM(1-(J54/H54))</f>
        <v>0.26355299417258848</v>
      </c>
      <c r="M54" s="141"/>
    </row>
    <row r="55" spans="1:13" ht="110.25">
      <c r="A55" s="41"/>
      <c r="B55" s="188" t="s">
        <v>569</v>
      </c>
      <c r="C55" s="190" t="s">
        <v>843</v>
      </c>
      <c r="D55" s="190" t="s">
        <v>507</v>
      </c>
      <c r="E55" s="190" t="s">
        <v>539</v>
      </c>
      <c r="F55" s="197" t="s">
        <v>540</v>
      </c>
      <c r="G55" s="190" t="s">
        <v>541</v>
      </c>
      <c r="H55" s="190">
        <v>3342458</v>
      </c>
      <c r="I55" s="211">
        <v>0.99875000000000003</v>
      </c>
      <c r="J55" s="190">
        <f>SUM(H55*I55)</f>
        <v>3338279.9275000002</v>
      </c>
      <c r="K55" s="190">
        <f t="shared" si="2"/>
        <v>-4178.0724999997765</v>
      </c>
      <c r="L55" s="183"/>
      <c r="M55" s="141"/>
    </row>
    <row r="56" spans="1:13" ht="110.25">
      <c r="A56" s="41"/>
      <c r="B56" s="188" t="s">
        <v>569</v>
      </c>
      <c r="C56" s="190" t="s">
        <v>843</v>
      </c>
      <c r="D56" s="190" t="s">
        <v>507</v>
      </c>
      <c r="E56" s="190" t="s">
        <v>539</v>
      </c>
      <c r="F56" s="190" t="s">
        <v>542</v>
      </c>
      <c r="G56" s="190" t="s">
        <v>543</v>
      </c>
      <c r="H56" s="190">
        <v>50000</v>
      </c>
      <c r="I56" s="211">
        <v>0.995</v>
      </c>
      <c r="J56" s="190">
        <f t="shared" ref="J56:J68" si="3">SUM(H56*I56)</f>
        <v>49750</v>
      </c>
      <c r="K56" s="190">
        <f t="shared" si="2"/>
        <v>-250</v>
      </c>
      <c r="L56" s="183"/>
      <c r="M56" s="141"/>
    </row>
    <row r="57" spans="1:13" ht="110.25">
      <c r="A57" s="41"/>
      <c r="B57" s="188" t="s">
        <v>569</v>
      </c>
      <c r="C57" s="190" t="s">
        <v>843</v>
      </c>
      <c r="D57" s="190" t="s">
        <v>507</v>
      </c>
      <c r="E57" s="190" t="s">
        <v>539</v>
      </c>
      <c r="F57" s="190" t="s">
        <v>544</v>
      </c>
      <c r="G57" s="190" t="s">
        <v>545</v>
      </c>
      <c r="H57" s="190">
        <v>723250</v>
      </c>
      <c r="I57" s="211">
        <v>0.96875</v>
      </c>
      <c r="J57" s="190">
        <f t="shared" si="3"/>
        <v>700648.4375</v>
      </c>
      <c r="K57" s="190">
        <f t="shared" si="2"/>
        <v>-22601.5625</v>
      </c>
      <c r="L57" s="183"/>
      <c r="M57" s="141"/>
    </row>
    <row r="58" spans="1:13" ht="110.25">
      <c r="A58" s="41"/>
      <c r="B58" s="188" t="s">
        <v>569</v>
      </c>
      <c r="C58" s="190" t="s">
        <v>843</v>
      </c>
      <c r="D58" s="190" t="s">
        <v>507</v>
      </c>
      <c r="E58" s="190" t="s">
        <v>539</v>
      </c>
      <c r="F58" s="190" t="s">
        <v>546</v>
      </c>
      <c r="G58" s="190" t="s">
        <v>61</v>
      </c>
      <c r="H58" s="190">
        <v>148000</v>
      </c>
      <c r="I58" s="211">
        <v>0.96625000000000005</v>
      </c>
      <c r="J58" s="190">
        <f t="shared" si="3"/>
        <v>143005</v>
      </c>
      <c r="K58" s="190">
        <f t="shared" si="2"/>
        <v>-4995</v>
      </c>
      <c r="L58" s="183"/>
      <c r="M58" s="141"/>
    </row>
    <row r="59" spans="1:13" ht="110.25">
      <c r="A59" s="41"/>
      <c r="B59" s="188" t="s">
        <v>569</v>
      </c>
      <c r="C59" s="190" t="s">
        <v>843</v>
      </c>
      <c r="D59" s="190" t="s">
        <v>507</v>
      </c>
      <c r="E59" s="190" t="s">
        <v>547</v>
      </c>
      <c r="F59" s="190" t="s">
        <v>548</v>
      </c>
      <c r="G59" s="190" t="s">
        <v>549</v>
      </c>
      <c r="H59" s="190">
        <v>7939628</v>
      </c>
      <c r="I59" s="211">
        <v>0.98375000000000001</v>
      </c>
      <c r="J59" s="190">
        <f t="shared" si="3"/>
        <v>7810609.0449999999</v>
      </c>
      <c r="K59" s="190">
        <f t="shared" si="2"/>
        <v>-129018.95500000007</v>
      </c>
      <c r="L59" s="183"/>
      <c r="M59" s="141"/>
    </row>
    <row r="60" spans="1:13" ht="110.25">
      <c r="A60" s="41"/>
      <c r="B60" s="188" t="s">
        <v>569</v>
      </c>
      <c r="C60" s="190" t="s">
        <v>843</v>
      </c>
      <c r="D60" s="190" t="s">
        <v>507</v>
      </c>
      <c r="E60" s="190" t="s">
        <v>550</v>
      </c>
      <c r="F60" s="190" t="s">
        <v>551</v>
      </c>
      <c r="G60" s="190" t="s">
        <v>552</v>
      </c>
      <c r="H60" s="190">
        <v>279321</v>
      </c>
      <c r="I60" s="211">
        <v>0.99624999999999997</v>
      </c>
      <c r="J60" s="190">
        <f t="shared" si="3"/>
        <v>278273.54625000001</v>
      </c>
      <c r="K60" s="190">
        <f t="shared" si="2"/>
        <v>-1047.453749999986</v>
      </c>
      <c r="L60" s="183"/>
      <c r="M60" s="141"/>
    </row>
    <row r="61" spans="1:13" ht="110.25">
      <c r="A61" s="41"/>
      <c r="B61" s="188" t="s">
        <v>569</v>
      </c>
      <c r="C61" s="190" t="s">
        <v>843</v>
      </c>
      <c r="D61" s="190" t="s">
        <v>507</v>
      </c>
      <c r="E61" s="190" t="s">
        <v>553</v>
      </c>
      <c r="F61" s="190" t="s">
        <v>554</v>
      </c>
      <c r="G61" s="190" t="s">
        <v>555</v>
      </c>
      <c r="H61" s="190">
        <v>4000000</v>
      </c>
      <c r="I61" s="211">
        <v>1</v>
      </c>
      <c r="J61" s="190">
        <f t="shared" si="3"/>
        <v>4000000</v>
      </c>
      <c r="K61" s="190">
        <f t="shared" si="2"/>
        <v>0</v>
      </c>
      <c r="L61" s="183"/>
      <c r="M61" s="141"/>
    </row>
    <row r="62" spans="1:13" ht="126">
      <c r="A62" s="41"/>
      <c r="B62" s="188" t="s">
        <v>569</v>
      </c>
      <c r="C62" s="190" t="s">
        <v>843</v>
      </c>
      <c r="D62" s="190" t="s">
        <v>514</v>
      </c>
      <c r="E62" s="190" t="s">
        <v>556</v>
      </c>
      <c r="F62" s="190" t="s">
        <v>557</v>
      </c>
      <c r="G62" s="190" t="s">
        <v>558</v>
      </c>
      <c r="H62" s="190">
        <v>77515</v>
      </c>
      <c r="I62" s="211">
        <v>0.995</v>
      </c>
      <c r="J62" s="190">
        <f t="shared" si="3"/>
        <v>77127.425000000003</v>
      </c>
      <c r="K62" s="190">
        <f t="shared" si="2"/>
        <v>-387.57499999999709</v>
      </c>
      <c r="L62" s="183"/>
      <c r="M62" s="141"/>
    </row>
    <row r="63" spans="1:13" ht="110.25">
      <c r="A63" s="41"/>
      <c r="B63" s="188" t="s">
        <v>569</v>
      </c>
      <c r="C63" s="190" t="s">
        <v>843</v>
      </c>
      <c r="D63" s="190" t="s">
        <v>514</v>
      </c>
      <c r="E63" s="190" t="s">
        <v>556</v>
      </c>
      <c r="F63" s="190" t="s">
        <v>559</v>
      </c>
      <c r="G63" s="190" t="s">
        <v>560</v>
      </c>
      <c r="H63" s="190">
        <v>36478</v>
      </c>
      <c r="I63" s="211">
        <v>0.94874999999999998</v>
      </c>
      <c r="J63" s="190">
        <f t="shared" si="3"/>
        <v>34608.502500000002</v>
      </c>
      <c r="K63" s="190">
        <f t="shared" si="2"/>
        <v>-1869.4974999999977</v>
      </c>
      <c r="L63" s="183"/>
      <c r="M63" s="278" t="s">
        <v>171</v>
      </c>
    </row>
    <row r="64" spans="1:13" ht="110.25">
      <c r="A64" s="41"/>
      <c r="B64" s="188" t="s">
        <v>569</v>
      </c>
      <c r="C64" s="190" t="s">
        <v>843</v>
      </c>
      <c r="D64" s="190" t="s">
        <v>514</v>
      </c>
      <c r="E64" s="190" t="s">
        <v>556</v>
      </c>
      <c r="F64" s="190" t="s">
        <v>561</v>
      </c>
      <c r="G64" s="190" t="s">
        <v>562</v>
      </c>
      <c r="H64" s="190">
        <v>123112</v>
      </c>
      <c r="I64" s="211">
        <v>0.92749999999999999</v>
      </c>
      <c r="J64" s="190">
        <f t="shared" si="3"/>
        <v>114186.38</v>
      </c>
      <c r="K64" s="190">
        <f t="shared" si="2"/>
        <v>-8925.6199999999953</v>
      </c>
      <c r="L64" s="183"/>
      <c r="M64" s="278"/>
    </row>
    <row r="65" spans="1:13" ht="126">
      <c r="A65" s="41"/>
      <c r="B65" s="188" t="s">
        <v>569</v>
      </c>
      <c r="C65" s="190" t="s">
        <v>843</v>
      </c>
      <c r="D65" s="190" t="s">
        <v>514</v>
      </c>
      <c r="E65" s="190" t="s">
        <v>556</v>
      </c>
      <c r="F65" s="190" t="s">
        <v>563</v>
      </c>
      <c r="G65" s="190" t="s">
        <v>564</v>
      </c>
      <c r="H65" s="190">
        <v>186949</v>
      </c>
      <c r="I65" s="211">
        <v>0.95750000000000002</v>
      </c>
      <c r="J65" s="190">
        <f t="shared" si="3"/>
        <v>179003.66750000001</v>
      </c>
      <c r="K65" s="190">
        <f t="shared" si="2"/>
        <v>-7945.3324999999895</v>
      </c>
      <c r="L65" s="183"/>
      <c r="M65" s="278"/>
    </row>
    <row r="66" spans="1:13" ht="156" customHeight="1">
      <c r="A66" s="41"/>
      <c r="B66" s="188" t="s">
        <v>569</v>
      </c>
      <c r="C66" s="190" t="s">
        <v>843</v>
      </c>
      <c r="D66" s="190" t="s">
        <v>514</v>
      </c>
      <c r="E66" s="190" t="s">
        <v>556</v>
      </c>
      <c r="F66" s="190" t="s">
        <v>565</v>
      </c>
      <c r="G66" s="190" t="s">
        <v>566</v>
      </c>
      <c r="H66" s="190">
        <v>31918</v>
      </c>
      <c r="I66" s="211">
        <v>0.91874999999999996</v>
      </c>
      <c r="J66" s="190">
        <f t="shared" si="3"/>
        <v>29324.662499999999</v>
      </c>
      <c r="K66" s="190">
        <f t="shared" si="2"/>
        <v>-2593.3375000000015</v>
      </c>
      <c r="L66" s="232"/>
      <c r="M66" s="278"/>
    </row>
    <row r="67" spans="1:13" ht="110.25">
      <c r="A67" s="41"/>
      <c r="B67" s="188" t="s">
        <v>569</v>
      </c>
      <c r="C67" s="190" t="s">
        <v>843</v>
      </c>
      <c r="D67" s="190" t="s">
        <v>508</v>
      </c>
      <c r="E67" s="190" t="s">
        <v>567</v>
      </c>
      <c r="F67" s="190">
        <v>1002</v>
      </c>
      <c r="G67" s="190" t="s">
        <v>568</v>
      </c>
      <c r="H67" s="190">
        <v>965247</v>
      </c>
      <c r="I67" s="211">
        <v>1</v>
      </c>
      <c r="J67" s="190">
        <f t="shared" si="3"/>
        <v>965247</v>
      </c>
      <c r="K67" s="190">
        <f>SUM(J67-H67)</f>
        <v>0</v>
      </c>
      <c r="L67" s="232"/>
      <c r="M67" s="141"/>
    </row>
    <row r="68" spans="1:13" ht="110.25">
      <c r="A68" s="4"/>
      <c r="B68" s="188" t="s">
        <v>569</v>
      </c>
      <c r="C68" s="190" t="s">
        <v>843</v>
      </c>
      <c r="D68" s="199" t="s">
        <v>518</v>
      </c>
      <c r="E68" s="199" t="s">
        <v>723</v>
      </c>
      <c r="F68" s="199" t="s">
        <v>724</v>
      </c>
      <c r="G68" s="197" t="s">
        <v>725</v>
      </c>
      <c r="H68" s="221">
        <v>84000</v>
      </c>
      <c r="I68" s="217">
        <v>0.66874999999999996</v>
      </c>
      <c r="J68" s="190">
        <f t="shared" si="3"/>
        <v>56174.999999999993</v>
      </c>
      <c r="K68" s="190">
        <f>SUM(J68-H68)</f>
        <v>-27825.000000000007</v>
      </c>
      <c r="L68" s="233"/>
      <c r="M68" s="141"/>
    </row>
    <row r="69" spans="1:13" ht="110.25">
      <c r="A69" s="50"/>
      <c r="B69" s="188" t="s">
        <v>569</v>
      </c>
      <c r="C69" s="194" t="s">
        <v>843</v>
      </c>
      <c r="D69" s="194"/>
      <c r="E69" s="194"/>
      <c r="F69" s="194"/>
      <c r="G69" s="194"/>
      <c r="H69" s="194">
        <f>SUM(H55:H68)</f>
        <v>17987876</v>
      </c>
      <c r="I69" s="212"/>
      <c r="J69" s="194">
        <f>SUM(J55:J68)</f>
        <v>17776238.59375</v>
      </c>
      <c r="K69" s="229">
        <f>SUM(J69-H69)</f>
        <v>-211637.40625</v>
      </c>
      <c r="L69" s="231">
        <f>SUM(1-(J69/H69))</f>
        <v>1.1765558437805579E-2</v>
      </c>
      <c r="M69" s="141"/>
    </row>
    <row r="70" spans="1:13" ht="47.25">
      <c r="A70" s="41"/>
      <c r="B70" s="42" t="s">
        <v>569</v>
      </c>
      <c r="C70" s="42" t="str">
        <f>[1]vk!B527</f>
        <v>Izglītība</v>
      </c>
      <c r="D70" s="42"/>
      <c r="E70" s="42"/>
      <c r="F70" s="42"/>
      <c r="G70" s="42"/>
      <c r="H70" s="32">
        <f>SUM(H3,H11,H18,H33,H41,H46,H69,H54,)</f>
        <v>372142704</v>
      </c>
      <c r="I70" s="33"/>
      <c r="J70" s="32">
        <f>SUM(J3,J11,J18,J33,J41,J46,J69,J54,)</f>
        <v>363391281.78803569</v>
      </c>
      <c r="K70" s="58">
        <f>SUM(J70-H70)</f>
        <v>-8751422.2119643092</v>
      </c>
      <c r="L70" s="59">
        <f>SUM(1-(J70/H70))</f>
        <v>2.351630736784327E-2</v>
      </c>
      <c r="M70" s="141"/>
    </row>
  </sheetData>
  <autoFilter ref="A2:M70"/>
  <mergeCells count="1">
    <mergeCell ref="M63:M66"/>
  </mergeCells>
  <phoneticPr fontId="10" type="noConversion"/>
  <pageMargins left="0.70866141732283472" right="0.70866141732283472" top="0.74803149606299213" bottom="0.74803149606299213" header="0.31496062992125984" footer="0.31496062992125984"/>
  <pageSetup paperSize="8" scale="52" fitToHeight="5"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B2:M39"/>
  <sheetViews>
    <sheetView topLeftCell="A28" zoomScale="50" zoomScaleNormal="50" zoomScaleSheetLayoutView="40" workbookViewId="0">
      <selection activeCell="C35" sqref="C35"/>
    </sheetView>
  </sheetViews>
  <sheetFormatPr defaultRowHeight="12.75"/>
  <cols>
    <col min="1" max="1" width="2.140625" style="41" customWidth="1"/>
    <col min="2" max="2" width="12.140625" style="41" customWidth="1"/>
    <col min="3" max="3" width="13.5703125" style="41" customWidth="1"/>
    <col min="4" max="4" width="12" style="41" customWidth="1"/>
    <col min="5" max="5" width="14.85546875" style="41" customWidth="1"/>
    <col min="6" max="6" width="7.140625" style="41" customWidth="1"/>
    <col min="7" max="7" width="19.28515625" style="41" customWidth="1"/>
    <col min="8" max="8" width="14" style="41" customWidth="1"/>
    <col min="9" max="9" width="13.5703125" style="41" customWidth="1"/>
    <col min="10" max="10" width="14.140625" style="41" customWidth="1"/>
    <col min="11" max="11" width="15.140625" style="41" customWidth="1"/>
    <col min="12" max="12" width="16.42578125" style="41" customWidth="1"/>
    <col min="13" max="13" width="165.85546875" style="41" customWidth="1"/>
    <col min="14" max="16384" width="9.140625" style="41"/>
  </cols>
  <sheetData>
    <row r="2" spans="2:13" ht="38.25">
      <c r="B2" s="37" t="s">
        <v>488</v>
      </c>
      <c r="C2" s="37" t="s">
        <v>491</v>
      </c>
      <c r="D2" s="37" t="str">
        <f>[1]vk!C4</f>
        <v>Budžeta resora nosaukums</v>
      </c>
      <c r="E2" s="37" t="str">
        <f>[1]vk!D4</f>
        <v>Budžeta programmas nosaukums</v>
      </c>
      <c r="F2" s="37" t="str">
        <f>[1]vk!E4</f>
        <v>funkcijas Npk</v>
      </c>
      <c r="G2" s="37" t="str">
        <f>[1]vk!F4</f>
        <v xml:space="preserve">Funkcijas nosaukums </v>
      </c>
      <c r="H2" s="38" t="s">
        <v>474</v>
      </c>
      <c r="I2" s="52" t="s">
        <v>475</v>
      </c>
      <c r="J2" s="38" t="s">
        <v>476</v>
      </c>
      <c r="K2" s="38" t="s">
        <v>478</v>
      </c>
      <c r="L2" s="38" t="s">
        <v>477</v>
      </c>
      <c r="M2" s="51" t="s">
        <v>848</v>
      </c>
    </row>
    <row r="3" spans="2:13" ht="273" customHeight="1">
      <c r="B3" s="188" t="s">
        <v>740</v>
      </c>
      <c r="C3" s="189" t="s">
        <v>741</v>
      </c>
      <c r="D3" s="189" t="s">
        <v>511</v>
      </c>
      <c r="E3" s="189" t="str">
        <f>[1]vk!D528</f>
        <v>Darba negadījumu speciālais budžets</v>
      </c>
      <c r="F3" s="189" t="str">
        <f>[1]vk!E528</f>
        <v>856</v>
      </c>
      <c r="G3" s="189" t="str">
        <f>[1]vk!F528</f>
        <v>Finansējums pakalpojumam - darba negadījumu speciālā budžeta izdevumi</v>
      </c>
      <c r="H3" s="190">
        <v>11232259</v>
      </c>
      <c r="I3" s="202">
        <v>0.95</v>
      </c>
      <c r="J3" s="190">
        <f>SUM(H3*I3)</f>
        <v>10670646.049999999</v>
      </c>
      <c r="K3" s="190">
        <f t="shared" ref="K3:K35" si="0">SUM(J3-H3)</f>
        <v>-561612.95000000112</v>
      </c>
      <c r="L3" s="192"/>
      <c r="M3" s="139" t="s">
        <v>133</v>
      </c>
    </row>
    <row r="4" spans="2:13" ht="111" customHeight="1">
      <c r="B4" s="188" t="s">
        <v>740</v>
      </c>
      <c r="C4" s="189" t="s">
        <v>741</v>
      </c>
      <c r="D4" s="189" t="s">
        <v>511</v>
      </c>
      <c r="E4" s="189" t="str">
        <f>[1]vk!D529</f>
        <v>Invaliditātes, maternitātes un slimības speciālais budžets</v>
      </c>
      <c r="F4" s="189" t="str">
        <f>[1]vk!E529</f>
        <v>857</v>
      </c>
      <c r="G4" s="189" t="str">
        <f>[1]vk!F529</f>
        <v>Finansējums pakalpojumam - invaliditātes, maternitātes un slimības speciālā budžeta izdevumi</v>
      </c>
      <c r="H4" s="190">
        <v>231134997</v>
      </c>
      <c r="I4" s="202">
        <v>1</v>
      </c>
      <c r="J4" s="190">
        <f t="shared" ref="J4:J11" si="1">SUM(H4*I4)</f>
        <v>231134997</v>
      </c>
      <c r="K4" s="190">
        <f t="shared" si="0"/>
        <v>0</v>
      </c>
      <c r="L4" s="192"/>
    </row>
    <row r="5" spans="2:13" ht="267.75" customHeight="1">
      <c r="B5" s="188" t="s">
        <v>740</v>
      </c>
      <c r="C5" s="189" t="s">
        <v>741</v>
      </c>
      <c r="D5" s="189" t="s">
        <v>511</v>
      </c>
      <c r="E5" s="189" t="s">
        <v>742</v>
      </c>
      <c r="F5" s="189" t="str">
        <f>[1]vk!E530</f>
        <v>379</v>
      </c>
      <c r="G5" s="189" t="str">
        <f>[1]vk!F530</f>
        <v>Finansējums pakalpojumam - Sociālās rehabilitācijas pakalpojumi konkrētām iedzīvotāju grupām (redzes un dzirdes invalīdiem; no vardarbības cietušajiem bērniem; no narkotiskajām, no psihoaktīvām vielām atkarīgiem bērniem un pieaugušām personām; cilvēku ti</v>
      </c>
      <c r="H5" s="190">
        <f>[1]vk!G530</f>
        <v>1658832</v>
      </c>
      <c r="I5" s="202">
        <f>([1]vk!L530+[1]fm!L529)/2</f>
        <v>0.96500000000000008</v>
      </c>
      <c r="J5" s="190">
        <f t="shared" si="1"/>
        <v>1600772.8800000001</v>
      </c>
      <c r="K5" s="190">
        <f t="shared" si="0"/>
        <v>-58059.119999999879</v>
      </c>
      <c r="L5" s="192"/>
      <c r="M5" s="154" t="s">
        <v>62</v>
      </c>
    </row>
    <row r="6" spans="2:13" ht="173.25">
      <c r="B6" s="188" t="s">
        <v>740</v>
      </c>
      <c r="C6" s="189" t="s">
        <v>741</v>
      </c>
      <c r="D6" s="189" t="s">
        <v>511</v>
      </c>
      <c r="E6" s="189" t="s">
        <v>742</v>
      </c>
      <c r="F6" s="189" t="str">
        <f>[1]vk!E531</f>
        <v>380</v>
      </c>
      <c r="G6" s="189" t="str">
        <f>[1]vk!F531</f>
        <v>Finansējums pakalpojumam - valsts atbalsts pašvaldībām sociālo pakalpojumu nodrošināšanai (atbalsts pašvaldībām alternatīvo sociālo pakalpojumu attīstībai)</v>
      </c>
      <c r="H6" s="190">
        <f>[1]vk!G531</f>
        <v>244847</v>
      </c>
      <c r="I6" s="202">
        <v>1</v>
      </c>
      <c r="J6" s="190">
        <f t="shared" si="1"/>
        <v>244847</v>
      </c>
      <c r="K6" s="190">
        <f t="shared" si="0"/>
        <v>0</v>
      </c>
      <c r="L6" s="192"/>
    </row>
    <row r="7" spans="2:13" ht="291.75" customHeight="1">
      <c r="B7" s="188" t="s">
        <v>740</v>
      </c>
      <c r="C7" s="189" t="s">
        <v>741</v>
      </c>
      <c r="D7" s="189" t="s">
        <v>511</v>
      </c>
      <c r="E7" s="189" t="s">
        <v>742</v>
      </c>
      <c r="F7" s="189" t="str">
        <f>[1]vk!E532</f>
        <v>381</v>
      </c>
      <c r="G7" s="189" t="str">
        <f>[1]vk!F532</f>
        <v>Finansējums pakalpojumam - tehniskie palīglīdzekļi</v>
      </c>
      <c r="H7" s="190">
        <f>[1]vk!G532</f>
        <v>1187500</v>
      </c>
      <c r="I7" s="202">
        <v>0.7</v>
      </c>
      <c r="J7" s="190">
        <f t="shared" si="1"/>
        <v>831250</v>
      </c>
      <c r="K7" s="190">
        <f t="shared" si="0"/>
        <v>-356250</v>
      </c>
      <c r="L7" s="192"/>
      <c r="M7" s="146" t="s">
        <v>134</v>
      </c>
    </row>
    <row r="8" spans="2:13" ht="314.25" customHeight="1">
      <c r="B8" s="188" t="s">
        <v>740</v>
      </c>
      <c r="C8" s="189" t="s">
        <v>741</v>
      </c>
      <c r="D8" s="189" t="s">
        <v>511</v>
      </c>
      <c r="E8" s="189" t="s">
        <v>742</v>
      </c>
      <c r="F8" s="189" t="str">
        <f>[1]vk!E533</f>
        <v>382</v>
      </c>
      <c r="G8" s="189" t="str">
        <f>[1]vk!F533</f>
        <v>Finansējums pakalpojumam - sociālā aprūpe līgumorganizācijās</v>
      </c>
      <c r="H8" s="190">
        <f>[1]vk!G533</f>
        <v>2769381</v>
      </c>
      <c r="I8" s="202">
        <v>1</v>
      </c>
      <c r="J8" s="190">
        <f t="shared" si="1"/>
        <v>2769381</v>
      </c>
      <c r="K8" s="190">
        <f t="shared" si="0"/>
        <v>0</v>
      </c>
      <c r="L8" s="192"/>
      <c r="M8" s="154" t="s">
        <v>135</v>
      </c>
    </row>
    <row r="9" spans="2:13" ht="409.6" customHeight="1">
      <c r="B9" s="188" t="s">
        <v>740</v>
      </c>
      <c r="C9" s="189" t="s">
        <v>741</v>
      </c>
      <c r="D9" s="189" t="s">
        <v>511</v>
      </c>
      <c r="E9" s="189" t="str">
        <f>[1]vk!D534</f>
        <v>Aprūpe valsts sociālās aprūpes institūcijās</v>
      </c>
      <c r="F9" s="189" t="str">
        <f>[1]vk!E534</f>
        <v>383</v>
      </c>
      <c r="G9" s="189" t="str">
        <f>[1]vk!F534</f>
        <v>Personu ar smagiem garīga rakstura traucējumiem (1. un 2.grupas invalīdiem), invalīdu ar redzes traucējumiem, bērnu bāreņu līdz 2 gadu vecumam, bērnu ar fiziskās un garīgās attīstības traucējumiem līdz 4 gadu vecumam un bērnu invalīdu ar smagiem garīgās</v>
      </c>
      <c r="H9" s="190">
        <f>[1]vk!G534</f>
        <v>20067773</v>
      </c>
      <c r="I9" s="202">
        <f>([1]vk!L534+[1]fm!L533+[1]lddk!L532)/3</f>
        <v>0.96499999999999997</v>
      </c>
      <c r="J9" s="190">
        <f t="shared" si="1"/>
        <v>19365400.945</v>
      </c>
      <c r="K9" s="190">
        <f t="shared" si="0"/>
        <v>-702372.0549999997</v>
      </c>
      <c r="L9" s="192"/>
      <c r="M9" s="170" t="s">
        <v>33</v>
      </c>
    </row>
    <row r="10" spans="2:13" ht="157.5">
      <c r="B10" s="188" t="s">
        <v>740</v>
      </c>
      <c r="C10" s="189" t="s">
        <v>741</v>
      </c>
      <c r="D10" s="189" t="s">
        <v>511</v>
      </c>
      <c r="E10" s="189" t="str">
        <f>[1]vk!D535</f>
        <v>Sociālās integrācijas valsts aģentūras administrēšana un profesionālās un sociālās rehabilitācijas pakalpojumu nodrošināšana</v>
      </c>
      <c r="F10" s="189" t="str">
        <f>[1]vk!E535</f>
        <v>388</v>
      </c>
      <c r="G10" s="189" t="str">
        <f>[1]vk!F535</f>
        <v>Invalīdu sociālās integrācijas veicināšana un iespēju noteikt profesionālo piemērotību un saņemt profesionālo rehabilitāciju nodrošināšana</v>
      </c>
      <c r="H10" s="190">
        <f>[1]vk!G535</f>
        <v>2602549</v>
      </c>
      <c r="I10" s="202">
        <f>([1]vk!L535+[1]fm!L534)/2</f>
        <v>0.94</v>
      </c>
      <c r="J10" s="190">
        <f t="shared" si="1"/>
        <v>2446396.06</v>
      </c>
      <c r="K10" s="190">
        <f t="shared" si="0"/>
        <v>-156152.93999999994</v>
      </c>
      <c r="L10" s="192"/>
      <c r="M10" s="154" t="s">
        <v>136</v>
      </c>
    </row>
    <row r="11" spans="2:13" ht="354" customHeight="1">
      <c r="B11" s="188" t="s">
        <v>740</v>
      </c>
      <c r="C11" s="189" t="s">
        <v>741</v>
      </c>
      <c r="D11" s="189" t="s">
        <v>511</v>
      </c>
      <c r="E11" s="189" t="str">
        <f>[1]vk!D536</f>
        <v>Invaliditātes ekspertīžu nodrošināšana</v>
      </c>
      <c r="F11" s="189" t="str">
        <f>[1]vk!E536</f>
        <v>394</v>
      </c>
      <c r="G11" s="189" t="str">
        <f>[1]vk!F536</f>
        <v>Invaliditātes ekspertīzes veikšana</v>
      </c>
      <c r="H11" s="190">
        <f>[1]vk!G536</f>
        <v>1182905</v>
      </c>
      <c r="I11" s="202">
        <f>([1]vk!L536+[1]fm!L535)/2</f>
        <v>0.94</v>
      </c>
      <c r="J11" s="190">
        <f t="shared" si="1"/>
        <v>1111930.7</v>
      </c>
      <c r="K11" s="190">
        <f t="shared" si="0"/>
        <v>-70974.300000000047</v>
      </c>
      <c r="L11" s="192"/>
      <c r="M11" s="172" t="s">
        <v>32</v>
      </c>
    </row>
    <row r="12" spans="2:13" ht="78.75">
      <c r="B12" s="188" t="s">
        <v>740</v>
      </c>
      <c r="C12" s="188" t="s">
        <v>844</v>
      </c>
      <c r="D12" s="188" t="s">
        <v>511</v>
      </c>
      <c r="E12" s="188"/>
      <c r="F12" s="188"/>
      <c r="G12" s="188"/>
      <c r="H12" s="194">
        <f>SUM(H3:H11)</f>
        <v>272081043</v>
      </c>
      <c r="I12" s="188"/>
      <c r="J12" s="194">
        <f>SUM(J3:J11)</f>
        <v>270175621.63499999</v>
      </c>
      <c r="K12" s="194">
        <f t="shared" si="0"/>
        <v>-1905421.3650000095</v>
      </c>
      <c r="L12" s="196">
        <f>SUM(1-(J12/H12))</f>
        <v>7.0031390059027698E-3</v>
      </c>
    </row>
    <row r="13" spans="2:13" ht="78.75">
      <c r="B13" s="188" t="s">
        <v>740</v>
      </c>
      <c r="C13" s="188" t="str">
        <f>[1]vk!B538</f>
        <v>Valsts pensijas</v>
      </c>
      <c r="D13" s="188" t="str">
        <f>[1]vk!C538</f>
        <v>Labklājības ministrija</v>
      </c>
      <c r="E13" s="188" t="str">
        <f>[1]vk!D538</f>
        <v>Valsts pensiju speciālais budžets</v>
      </c>
      <c r="F13" s="188" t="str">
        <f>[1]vk!E538</f>
        <v>853</v>
      </c>
      <c r="G13" s="188" t="str">
        <f>[1]vk!F538</f>
        <v>Finansējums pakalpojumam - valsts pensiju speciālā budžeta izdevumi</v>
      </c>
      <c r="H13" s="234">
        <v>1084546833</v>
      </c>
      <c r="I13" s="235">
        <v>1</v>
      </c>
      <c r="J13" s="234">
        <f t="shared" ref="J13:J18" si="2">SUM(H13*I13)</f>
        <v>1084546833</v>
      </c>
      <c r="K13" s="234">
        <f t="shared" si="0"/>
        <v>0</v>
      </c>
      <c r="L13" s="196">
        <f>SUM(1-(J13/H13))</f>
        <v>0</v>
      </c>
    </row>
    <row r="14" spans="2:13" ht="151.5" customHeight="1">
      <c r="B14" s="188" t="s">
        <v>740</v>
      </c>
      <c r="C14" s="189" t="s">
        <v>748</v>
      </c>
      <c r="D14" s="189" t="str">
        <f>[1]vk!C539</f>
        <v>Aizsardzības ministrija</v>
      </c>
      <c r="E14" s="189" t="str">
        <f>[1]vk!D539</f>
        <v>Militārpersonu pensiju fonds</v>
      </c>
      <c r="F14" s="189" t="str">
        <f>[1]vk!E539</f>
        <v>35</v>
      </c>
      <c r="G14" s="189" t="str">
        <f>[1]vk!F539</f>
        <v>Atbalsts sabiedrībai un sociālo funkciju nodrošināšana ( militārpersonu izdienas pensiju un sociālo garantiju izmaksas nodrošināšana)</v>
      </c>
      <c r="H14" s="190">
        <f>[1]vk!G539</f>
        <v>5486260</v>
      </c>
      <c r="I14" s="202">
        <v>1</v>
      </c>
      <c r="J14" s="190">
        <f t="shared" si="2"/>
        <v>5486260</v>
      </c>
      <c r="K14" s="190">
        <f t="shared" si="0"/>
        <v>0</v>
      </c>
      <c r="L14" s="200"/>
    </row>
    <row r="15" spans="2:13" ht="110.25">
      <c r="B15" s="188" t="s">
        <v>740</v>
      </c>
      <c r="C15" s="189" t="s">
        <v>748</v>
      </c>
      <c r="D15" s="189" t="s">
        <v>504</v>
      </c>
      <c r="E15" s="189" t="str">
        <f>[1]vk!D540</f>
        <v>Fiziskās sagatavotības, veselības un sociālās aprūpes administrēšana</v>
      </c>
      <c r="F15" s="189" t="str">
        <f>[1]vk!E540</f>
        <v>172</v>
      </c>
      <c r="G15" s="189" t="str">
        <f>[1]vk!F540</f>
        <v>Izdienas pensiju un normatīvajos aktos noteikto pabalstu piešķiršanas, aprēķināšana un izmaksas nodrošināšana.</v>
      </c>
      <c r="H15" s="190">
        <f>[1]vk!G540</f>
        <v>34444</v>
      </c>
      <c r="I15" s="202">
        <v>0.3</v>
      </c>
      <c r="J15" s="190">
        <f t="shared" si="2"/>
        <v>10333.199999999999</v>
      </c>
      <c r="K15" s="190">
        <f t="shared" si="0"/>
        <v>-24110.800000000003</v>
      </c>
      <c r="L15" s="192"/>
    </row>
    <row r="16" spans="2:13" ht="63">
      <c r="B16" s="188" t="s">
        <v>740</v>
      </c>
      <c r="C16" s="189" t="s">
        <v>748</v>
      </c>
      <c r="D16" s="189" t="s">
        <v>504</v>
      </c>
      <c r="E16" s="189" t="str">
        <f>[1]vk!D541</f>
        <v>Izdienas pensijas, pabalsti un kompensācijas</v>
      </c>
      <c r="F16" s="189" t="str">
        <f>[1]vk!E541</f>
        <v>173</v>
      </c>
      <c r="G16" s="189" t="str">
        <f>[1]vk!F541</f>
        <v>Izdienas pensiju un normatīvajos aktos noteikto pabalstu izmaksa.</v>
      </c>
      <c r="H16" s="190">
        <v>13141195</v>
      </c>
      <c r="I16" s="202">
        <v>1</v>
      </c>
      <c r="J16" s="190">
        <f t="shared" si="2"/>
        <v>13141195</v>
      </c>
      <c r="K16" s="190">
        <f t="shared" si="0"/>
        <v>0</v>
      </c>
      <c r="L16" s="192"/>
    </row>
    <row r="17" spans="2:13" ht="101.25" customHeight="1">
      <c r="B17" s="188" t="s">
        <v>740</v>
      </c>
      <c r="C17" s="189" t="s">
        <v>748</v>
      </c>
      <c r="D17" s="189" t="str">
        <f>[1]vk!C542</f>
        <v>Tieslietu ministrija</v>
      </c>
      <c r="E17" s="189" t="str">
        <f>[1]vk!D542</f>
        <v>Tiesnešu izdienas pensija</v>
      </c>
      <c r="F17" s="189" t="str">
        <f>[1]vk!E542</f>
        <v>561</v>
      </c>
      <c r="G17" s="189" t="str">
        <f>[1]vk!F542</f>
        <v>Tiesnešu sociālo garantiju - izdienas pensijas - nodrošināšana atbilstoši likumā "Par tiesu varu" noteiktajam</v>
      </c>
      <c r="H17" s="190">
        <v>284159</v>
      </c>
      <c r="I17" s="202">
        <f>([1]vk!L542+[1]fm!L541+[1]lddk!L540+[1]elpa!L540)/4</f>
        <v>0.93625000000000003</v>
      </c>
      <c r="J17" s="190">
        <f t="shared" si="2"/>
        <v>266043.86375000002</v>
      </c>
      <c r="K17" s="190">
        <f t="shared" si="0"/>
        <v>-18115.136249999981</v>
      </c>
      <c r="L17" s="192"/>
      <c r="M17" s="139" t="s">
        <v>31</v>
      </c>
    </row>
    <row r="18" spans="2:13" ht="47.25">
      <c r="B18" s="188" t="s">
        <v>740</v>
      </c>
      <c r="C18" s="189" t="s">
        <v>748</v>
      </c>
      <c r="D18" s="189" t="str">
        <f>[1]vk!C543</f>
        <v>Kultūras ministrija</v>
      </c>
      <c r="E18" s="189" t="str">
        <f>[1]vk!D543</f>
        <v>Mākslas un literatūra</v>
      </c>
      <c r="F18" s="189" t="str">
        <f>[1]vk!E543</f>
        <v>321</v>
      </c>
      <c r="G18" s="189" t="str">
        <f>[1]vk!F543</f>
        <v>Izdienas pensiju un pabalstu izmaksa kultūras darbiniekiem</v>
      </c>
      <c r="H18" s="190">
        <v>558245</v>
      </c>
      <c r="I18" s="202">
        <f>([1]vk!L543+[1]fm!L542+[1]lddk!L541+[1]elpa!L541)/4</f>
        <v>0.93625000000000003</v>
      </c>
      <c r="J18" s="190">
        <f t="shared" si="2"/>
        <v>522656.88125000003</v>
      </c>
      <c r="K18" s="190">
        <f t="shared" si="0"/>
        <v>-35588.118749999965</v>
      </c>
      <c r="L18" s="192"/>
    </row>
    <row r="19" spans="2:13" ht="47.25">
      <c r="B19" s="188" t="s">
        <v>740</v>
      </c>
      <c r="C19" s="188" t="s">
        <v>748</v>
      </c>
      <c r="D19" s="188"/>
      <c r="E19" s="188"/>
      <c r="F19" s="188"/>
      <c r="G19" s="188"/>
      <c r="H19" s="194">
        <f>SUM(H14:H18)</f>
        <v>19504303</v>
      </c>
      <c r="I19" s="188"/>
      <c r="J19" s="194">
        <f>SUM(J14:J18)</f>
        <v>19426488.945</v>
      </c>
      <c r="K19" s="194">
        <f t="shared" si="0"/>
        <v>-77814.054999999702</v>
      </c>
      <c r="L19" s="196">
        <f>SUM(1-(J19/H19))</f>
        <v>3.9895839907737596E-3</v>
      </c>
    </row>
    <row r="20" spans="2:13" ht="110.25">
      <c r="B20" s="188" t="s">
        <v>740</v>
      </c>
      <c r="C20" s="189" t="s">
        <v>749</v>
      </c>
      <c r="D20" s="189" t="str">
        <f>[1]vk!C545</f>
        <v>Iekšlietu ministrija</v>
      </c>
      <c r="E20" s="189" t="str">
        <f>[1]vk!D545</f>
        <v>Bērna piedzimšanas pabalsti amatpersonām ar speciālajām dienesta pakāpēm</v>
      </c>
      <c r="F20" s="189" t="str">
        <f>[1]vk!E545</f>
        <v>164</v>
      </c>
      <c r="G20" s="189" t="str">
        <f>[1]vk!F545</f>
        <v>Bērna piedzimšanas pabalstu izmaksas nodrošināšana amatpersonām ar speciālajām dienesta pakāpēm</v>
      </c>
      <c r="H20" s="190">
        <f>[1]vk!G545</f>
        <v>1090194</v>
      </c>
      <c r="I20" s="202">
        <f>([1]vk!L545+[1]fm!L544+[1]lddk!L543+[1]elpa!L543)/4</f>
        <v>0.76124999999999998</v>
      </c>
      <c r="J20" s="190">
        <f>SUM(H20*I20)</f>
        <v>829910.1825</v>
      </c>
      <c r="K20" s="190">
        <f t="shared" si="0"/>
        <v>-260283.8175</v>
      </c>
      <c r="L20" s="192"/>
    </row>
    <row r="21" spans="2:13" ht="382.5" customHeight="1">
      <c r="B21" s="188" t="s">
        <v>740</v>
      </c>
      <c r="C21" s="189" t="s">
        <v>749</v>
      </c>
      <c r="D21" s="189" t="s">
        <v>511</v>
      </c>
      <c r="E21" s="189" t="str">
        <f>[1]vk!D546</f>
        <v>Valsts bērnu tiesību aizsardzības inspekcija un bērnu uzticības tālrunis</v>
      </c>
      <c r="F21" s="189" t="str">
        <f>[1]vk!E546</f>
        <v>427</v>
      </c>
      <c r="G21" s="189" t="str">
        <f>[1]vk!F546</f>
        <v>Bērnu tiesību aizsardzības nodrošināšana</v>
      </c>
      <c r="H21" s="190">
        <f>[1]vk!G546</f>
        <v>436304</v>
      </c>
      <c r="I21" s="202">
        <v>0.9</v>
      </c>
      <c r="J21" s="190">
        <f>SUM(H21*I21)</f>
        <v>392673.60000000003</v>
      </c>
      <c r="K21" s="190">
        <f t="shared" si="0"/>
        <v>-43630.399999999965</v>
      </c>
      <c r="L21" s="192"/>
      <c r="M21" s="154" t="s">
        <v>30</v>
      </c>
    </row>
    <row r="22" spans="2:13" ht="121.5" customHeight="1">
      <c r="B22" s="188" t="s">
        <v>740</v>
      </c>
      <c r="C22" s="189" t="s">
        <v>749</v>
      </c>
      <c r="D22" s="189" t="s">
        <v>511</v>
      </c>
      <c r="E22" s="189" t="str">
        <f>[1]vk!D547</f>
        <v>Valsts programma bērnu un ģimenes stāvokļa uzlabošanai</v>
      </c>
      <c r="F22" s="189" t="str">
        <f>[1]vk!E547</f>
        <v>428</v>
      </c>
      <c r="G22" s="189" t="str">
        <f>[1]vk!F547</f>
        <v>Bērnu tiesību aizsardzības nodrošināšana</v>
      </c>
      <c r="H22" s="190">
        <f>[1]vk!G547</f>
        <v>166188</v>
      </c>
      <c r="I22" s="202">
        <v>0.85</v>
      </c>
      <c r="J22" s="190">
        <f>SUM(H22*I22)</f>
        <v>141259.79999999999</v>
      </c>
      <c r="K22" s="190">
        <f t="shared" si="0"/>
        <v>-24928.200000000012</v>
      </c>
      <c r="L22" s="192"/>
      <c r="M22" s="139" t="s">
        <v>137</v>
      </c>
    </row>
    <row r="23" spans="2:13" ht="47.25">
      <c r="B23" s="188" t="s">
        <v>740</v>
      </c>
      <c r="C23" s="189" t="s">
        <v>749</v>
      </c>
      <c r="D23" s="189" t="str">
        <f>[1]vk!C548</f>
        <v>Tieslietu ministrija</v>
      </c>
      <c r="E23" s="189" t="str">
        <f>[1]vk!D548</f>
        <v>Uzturlīdzekļu fonds</v>
      </c>
      <c r="F23" s="189" t="str">
        <f>[1]vk!E548</f>
        <v>600</v>
      </c>
      <c r="G23" s="189" t="str">
        <f>[1]vk!F548</f>
        <v>Uzturlīdzekļu garantiju fonds</v>
      </c>
      <c r="H23" s="190">
        <f>[1]vk!G548</f>
        <v>9556975</v>
      </c>
      <c r="I23" s="202">
        <v>1</v>
      </c>
      <c r="J23" s="190">
        <f>SUM(H23*I23)</f>
        <v>9556975</v>
      </c>
      <c r="K23" s="190">
        <f t="shared" si="0"/>
        <v>0</v>
      </c>
      <c r="L23" s="192"/>
      <c r="M23" s="138"/>
    </row>
    <row r="24" spans="2:13" ht="47.25">
      <c r="B24" s="188" t="s">
        <v>740</v>
      </c>
      <c r="C24" s="188" t="s">
        <v>749</v>
      </c>
      <c r="D24" s="188"/>
      <c r="E24" s="188"/>
      <c r="F24" s="188"/>
      <c r="G24" s="188"/>
      <c r="H24" s="194">
        <f>SUM(H20:H23)</f>
        <v>11249661</v>
      </c>
      <c r="I24" s="188"/>
      <c r="J24" s="194">
        <f>SUM(J20:J23)</f>
        <v>10920818.5825</v>
      </c>
      <c r="K24" s="194">
        <f t="shared" si="0"/>
        <v>-328842.41750000045</v>
      </c>
      <c r="L24" s="196">
        <f>SUM(1-(J24/H24))</f>
        <v>2.9231317948158697E-2</v>
      </c>
    </row>
    <row r="25" spans="2:13" ht="78.75">
      <c r="B25" s="188" t="s">
        <v>740</v>
      </c>
      <c r="C25" s="189" t="s">
        <v>750</v>
      </c>
      <c r="D25" s="189" t="s">
        <v>511</v>
      </c>
      <c r="E25" s="189" t="s">
        <v>751</v>
      </c>
      <c r="F25" s="189" t="str">
        <f>[1]vk!E550</f>
        <v>854</v>
      </c>
      <c r="G25" s="189" t="str">
        <f>[1]vk!F550</f>
        <v>Finansējums pakalpojumam - nodarbinātības speciālā budžeta izdevumi</v>
      </c>
      <c r="H25" s="190">
        <v>107289021</v>
      </c>
      <c r="I25" s="202">
        <v>1</v>
      </c>
      <c r="J25" s="190">
        <f>SUM(H25*I25)</f>
        <v>107289021</v>
      </c>
      <c r="K25" s="190">
        <f t="shared" si="0"/>
        <v>0</v>
      </c>
      <c r="L25" s="192"/>
    </row>
    <row r="26" spans="2:13" ht="236.25" customHeight="1">
      <c r="B26" s="188" t="s">
        <v>740</v>
      </c>
      <c r="C26" s="189" t="s">
        <v>750</v>
      </c>
      <c r="D26" s="189" t="s">
        <v>511</v>
      </c>
      <c r="E26" s="189" t="s">
        <v>751</v>
      </c>
      <c r="F26" s="189" t="str">
        <f>[1]vk!E551</f>
        <v>855</v>
      </c>
      <c r="G26" s="189" t="str">
        <f>[1]vk!F551</f>
        <v>Finansējums pakalpojumam - Aktīvie nodarbinātības pasākumi</v>
      </c>
      <c r="H26" s="190">
        <f>[1]vk!G551</f>
        <v>6165000</v>
      </c>
      <c r="I26" s="202">
        <v>0.9</v>
      </c>
      <c r="J26" s="190">
        <f>SUM(H26*I26)</f>
        <v>5548500</v>
      </c>
      <c r="K26" s="190">
        <f t="shared" si="0"/>
        <v>-616500</v>
      </c>
      <c r="L26" s="192"/>
      <c r="M26" s="139" t="s">
        <v>23</v>
      </c>
    </row>
    <row r="27" spans="2:13" ht="47.25">
      <c r="B27" s="188" t="s">
        <v>740</v>
      </c>
      <c r="C27" s="188" t="s">
        <v>750</v>
      </c>
      <c r="D27" s="188" t="str">
        <f>[1]vk!C552</f>
        <v>Labklājības ministrija</v>
      </c>
      <c r="E27" s="188"/>
      <c r="F27" s="188"/>
      <c r="G27" s="188"/>
      <c r="H27" s="194">
        <f>SUM(H25:H26)</f>
        <v>113454021</v>
      </c>
      <c r="I27" s="188"/>
      <c r="J27" s="194">
        <f>SUM(J25:J26)</f>
        <v>112837521</v>
      </c>
      <c r="K27" s="194">
        <f t="shared" si="0"/>
        <v>-616500</v>
      </c>
      <c r="L27" s="196">
        <f>SUM(1-(J27/H27))</f>
        <v>5.4339193495839266E-3</v>
      </c>
    </row>
    <row r="28" spans="2:13" ht="78.75">
      <c r="B28" s="188" t="s">
        <v>740</v>
      </c>
      <c r="C28" s="189" t="s">
        <v>752</v>
      </c>
      <c r="D28" s="189" t="s">
        <v>511</v>
      </c>
      <c r="E28" s="189" t="str">
        <f>[1]vk!D553</f>
        <v>Sociālās drošības tīkla stratēģijas pasākumu īstenošana</v>
      </c>
      <c r="F28" s="189" t="str">
        <f>[1]vk!E553</f>
        <v>1165</v>
      </c>
      <c r="G28" s="189" t="str">
        <f>[1]vk!F553</f>
        <v>Finansējums valsts atbalstam pašvaldībām GMI un dzīvokļa pabalsta izmaksai</v>
      </c>
      <c r="H28" s="190">
        <f>[1]vk!G553</f>
        <v>7535316</v>
      </c>
      <c r="I28" s="202">
        <v>1</v>
      </c>
      <c r="J28" s="190">
        <f>SUM(H28*I28)</f>
        <v>7535316</v>
      </c>
      <c r="K28" s="190">
        <f t="shared" si="0"/>
        <v>0</v>
      </c>
      <c r="L28" s="192"/>
    </row>
    <row r="29" spans="2:13" ht="255" customHeight="1">
      <c r="B29" s="188" t="s">
        <v>740</v>
      </c>
      <c r="C29" s="189" t="s">
        <v>752</v>
      </c>
      <c r="D29" s="189" t="s">
        <v>511</v>
      </c>
      <c r="E29" s="189" t="str">
        <f>[1]vk!D554</f>
        <v>Valsts sociālie pabalsti</v>
      </c>
      <c r="F29" s="189" t="str">
        <f>[1]vk!E554</f>
        <v>416</v>
      </c>
      <c r="G29" s="189" t="str">
        <f>[1]vk!F554</f>
        <v>Finansējums pakalpojumam - valsts sociālajiem pabalstiem</v>
      </c>
      <c r="H29" s="190">
        <v>95419680</v>
      </c>
      <c r="I29" s="202">
        <v>0.95</v>
      </c>
      <c r="J29" s="190">
        <f>SUM(H29*I29)</f>
        <v>90648696</v>
      </c>
      <c r="K29" s="190">
        <f t="shared" si="0"/>
        <v>-4770984</v>
      </c>
      <c r="L29" s="192"/>
      <c r="M29" s="154" t="s">
        <v>138</v>
      </c>
    </row>
    <row r="30" spans="2:13" ht="47.25">
      <c r="B30" s="188" t="s">
        <v>740</v>
      </c>
      <c r="C30" s="188" t="s">
        <v>752</v>
      </c>
      <c r="D30" s="188" t="str">
        <f>[1]vk!C555</f>
        <v>Labklājības ministrija</v>
      </c>
      <c r="E30" s="188"/>
      <c r="F30" s="188"/>
      <c r="G30" s="188"/>
      <c r="H30" s="194">
        <f>SUM(H28:H29)</f>
        <v>102954996</v>
      </c>
      <c r="I30" s="188"/>
      <c r="J30" s="194">
        <f>SUM(J28:J29)</f>
        <v>98184012</v>
      </c>
      <c r="K30" s="194">
        <f t="shared" si="0"/>
        <v>-4770984</v>
      </c>
      <c r="L30" s="196">
        <f>SUM(1-(J30/H30))</f>
        <v>4.6340480650399862E-2</v>
      </c>
    </row>
    <row r="31" spans="2:13" ht="94.5">
      <c r="B31" s="188" t="s">
        <v>740</v>
      </c>
      <c r="C31" s="189" t="s">
        <v>24</v>
      </c>
      <c r="D31" s="189" t="str">
        <f>[1]vk!C556</f>
        <v>Iekšlietu ministrija</v>
      </c>
      <c r="E31" s="189" t="str">
        <f>[1]vk!D556</f>
        <v>Fiziskās sagatavotības, veselības un sociālās aprūpes administrēšana</v>
      </c>
      <c r="F31" s="189" t="str">
        <f>[1]vk!E556</f>
        <v>170</v>
      </c>
      <c r="G31" s="189" t="str">
        <f>[1]vk!F556</f>
        <v>Darba aizsardzības pasākumu nodrošināšana.</v>
      </c>
      <c r="H31" s="190">
        <f>[1]vk!G556</f>
        <v>18505</v>
      </c>
      <c r="I31" s="202">
        <v>0</v>
      </c>
      <c r="J31" s="190">
        <f>SUM(H31*I31)</f>
        <v>0</v>
      </c>
      <c r="K31" s="190">
        <f t="shared" si="0"/>
        <v>-18505</v>
      </c>
      <c r="L31" s="192"/>
      <c r="M31" s="154" t="s">
        <v>116</v>
      </c>
    </row>
    <row r="32" spans="2:13" ht="94.5">
      <c r="B32" s="188" t="s">
        <v>740</v>
      </c>
      <c r="C32" s="189" t="s">
        <v>24</v>
      </c>
      <c r="D32" s="189" t="str">
        <f>[1]vk!C557</f>
        <v>Izglītības un zinātnes ministrija</v>
      </c>
      <c r="E32" s="189" t="str">
        <f>[1]vk!D557</f>
        <v>Augstas klases sasniegumu sports</v>
      </c>
      <c r="F32" s="189" t="str">
        <f>[1]vk!E557</f>
        <v>278</v>
      </c>
      <c r="G32" s="189" t="str">
        <f>[1]vk!F557</f>
        <v>Sniegt atbalstu Latvijas sporta veterāniem un bijušajiem olimpiešiem</v>
      </c>
      <c r="H32" s="190">
        <f>[1]vk!G557</f>
        <v>279000</v>
      </c>
      <c r="I32" s="202">
        <f>([1]vk!L557+[1]fm!L556+[1]lddk!L555+[1]elpa!L555)/4</f>
        <v>0.91875000000000007</v>
      </c>
      <c r="J32" s="190">
        <f>SUM(H32*I32)</f>
        <v>256331.25000000003</v>
      </c>
      <c r="K32" s="190">
        <f t="shared" si="0"/>
        <v>-22668.749999999971</v>
      </c>
      <c r="L32" s="192"/>
    </row>
    <row r="33" spans="2:13" ht="161.25" customHeight="1">
      <c r="B33" s="188" t="s">
        <v>740</v>
      </c>
      <c r="C33" s="189" t="s">
        <v>24</v>
      </c>
      <c r="D33" s="189" t="s">
        <v>511</v>
      </c>
      <c r="E33" s="189" t="str">
        <f>[1]vk!D559</f>
        <v>Valsts atbalsts sociālajai apdrošināšanai</v>
      </c>
      <c r="F33" s="189" t="str">
        <f>[1]vk!E559</f>
        <v>378</v>
      </c>
      <c r="G33" s="189" t="str">
        <f>[1]vk!F559</f>
        <v>Finansējums pakalpojumam - Valsts budžeta uzturēšanas izdevumu transferti no valsts pamatbudžeta uz valsts speciālo budžetu</v>
      </c>
      <c r="H33" s="190">
        <v>16339897</v>
      </c>
      <c r="I33" s="202">
        <v>1</v>
      </c>
      <c r="J33" s="190">
        <f>SUM(H33*I33)</f>
        <v>16339897</v>
      </c>
      <c r="K33" s="190">
        <f t="shared" si="0"/>
        <v>0</v>
      </c>
      <c r="L33" s="192"/>
    </row>
    <row r="34" spans="2:13" ht="170.25" customHeight="1">
      <c r="B34" s="188" t="s">
        <v>740</v>
      </c>
      <c r="C34" s="189" t="s">
        <v>24</v>
      </c>
      <c r="D34" s="189" t="str">
        <f>[1]vk!C560</f>
        <v>Tieslietu ministrija</v>
      </c>
      <c r="E34" s="189" t="str">
        <f>[1]vk!D560</f>
        <v>Veselības un dzīvības apdrošināšana</v>
      </c>
      <c r="F34" s="189" t="str">
        <f>[1]vk!E560</f>
        <v>560</v>
      </c>
      <c r="G34" s="189" t="str">
        <f>[1]vk!F560</f>
        <v>Tiesnešu sociālo garantiju - veselības un dzīvības apdrošināšana - nodrošināšana atbilstoši likumā "Par tiesu varu" noteiktajam</v>
      </c>
      <c r="H34" s="190">
        <f>[1]vk!G560</f>
        <v>90020</v>
      </c>
      <c r="I34" s="202">
        <f>([1]vk!L560+[1]fm!L559+[1]lddk!L558+[1]elpa!L558)/4</f>
        <v>0.84375</v>
      </c>
      <c r="J34" s="190">
        <f>SUM(H34*I34)</f>
        <v>75954.375</v>
      </c>
      <c r="K34" s="190">
        <f t="shared" si="0"/>
        <v>-14065.625</v>
      </c>
      <c r="L34" s="192"/>
      <c r="M34" s="139" t="s">
        <v>25</v>
      </c>
    </row>
    <row r="35" spans="2:13" ht="94.5">
      <c r="B35" s="188" t="s">
        <v>740</v>
      </c>
      <c r="C35" s="188" t="s">
        <v>24</v>
      </c>
      <c r="D35" s="188"/>
      <c r="E35" s="188"/>
      <c r="F35" s="188"/>
      <c r="G35" s="188"/>
      <c r="H35" s="194">
        <f>SUM(H31:H34)</f>
        <v>16727422</v>
      </c>
      <c r="I35" s="188"/>
      <c r="J35" s="194">
        <f>SUM(J31:J34)</f>
        <v>16672182.625</v>
      </c>
      <c r="K35" s="194">
        <f t="shared" si="0"/>
        <v>-55239.375</v>
      </c>
      <c r="L35" s="196">
        <f>SUM(1-(J35/H35))</f>
        <v>3.3023244705610022E-3</v>
      </c>
    </row>
    <row r="36" spans="2:13" ht="47.25">
      <c r="B36" s="188" t="s">
        <v>740</v>
      </c>
      <c r="C36" s="189" t="s">
        <v>753</v>
      </c>
      <c r="D36" s="189" t="s">
        <v>754</v>
      </c>
      <c r="E36" s="189" t="s">
        <v>754</v>
      </c>
      <c r="F36" s="189"/>
      <c r="G36" s="189" t="str">
        <f>[1]vk!F562</f>
        <v>Transferts</v>
      </c>
      <c r="H36" s="190">
        <f>[1]vk!G562</f>
        <v>-16339897</v>
      </c>
      <c r="I36" s="189"/>
      <c r="J36" s="190">
        <v>-16339897</v>
      </c>
      <c r="K36" s="190"/>
      <c r="L36" s="192"/>
    </row>
    <row r="37" spans="2:13" ht="47.25">
      <c r="B37" s="188" t="s">
        <v>740</v>
      </c>
      <c r="C37" s="189" t="s">
        <v>753</v>
      </c>
      <c r="D37" s="189" t="s">
        <v>754</v>
      </c>
      <c r="E37" s="189" t="s">
        <v>754</v>
      </c>
      <c r="F37" s="189"/>
      <c r="G37" s="189" t="str">
        <f>[1]vk!F563</f>
        <v>Transferts</v>
      </c>
      <c r="H37" s="190">
        <f>[1]vk!G563</f>
        <v>-1026209</v>
      </c>
      <c r="I37" s="189"/>
      <c r="J37" s="190">
        <v>-1026209</v>
      </c>
      <c r="K37" s="190"/>
      <c r="L37" s="192"/>
    </row>
    <row r="38" spans="2:13" ht="47.25">
      <c r="B38" s="188" t="s">
        <v>740</v>
      </c>
      <c r="C38" s="188" t="s">
        <v>753</v>
      </c>
      <c r="D38" s="188" t="s">
        <v>754</v>
      </c>
      <c r="E38" s="188" t="s">
        <v>754</v>
      </c>
      <c r="F38" s="188"/>
      <c r="G38" s="188"/>
      <c r="H38" s="194">
        <f>SUM(H36:H37)</f>
        <v>-17366106</v>
      </c>
      <c r="I38" s="188"/>
      <c r="J38" s="194">
        <f>SUM(J36:J37)</f>
        <v>-17366106</v>
      </c>
      <c r="K38" s="194"/>
      <c r="L38" s="236"/>
    </row>
    <row r="39" spans="2:13" ht="47.25">
      <c r="B39" s="47" t="s">
        <v>740</v>
      </c>
      <c r="C39" s="47" t="str">
        <f>[1]vk!B565</f>
        <v>Sociālā aizsardzība</v>
      </c>
      <c r="D39" s="47"/>
      <c r="E39" s="47"/>
      <c r="F39" s="47"/>
      <c r="G39" s="47"/>
      <c r="H39" s="32">
        <f>SUM(H35,H30,H27,H24,H12,H19,H13,H38)</f>
        <v>1603152173</v>
      </c>
      <c r="I39" s="32"/>
      <c r="J39" s="32">
        <f>SUM(J35,J30,J27,J24,J12,J19,J13,J38)</f>
        <v>1595397371.7874999</v>
      </c>
      <c r="K39" s="32">
        <f>SUM(J39-H39)</f>
        <v>-7754801.2125000954</v>
      </c>
      <c r="L39" s="34">
        <f>SUM(1-(J39/H39))</f>
        <v>4.8372209095961516E-3</v>
      </c>
    </row>
  </sheetData>
  <autoFilter ref="A2:M39"/>
  <phoneticPr fontId="10" type="noConversion"/>
  <pageMargins left="0.70866141732283472" right="0.70866141732283472" top="0.74803149606299213" bottom="0.74803149606299213" header="0.31496062992125984" footer="0.31496062992125984"/>
  <pageSetup paperSize="8" scale="60" fitToHeight="5"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B2:M24"/>
  <sheetViews>
    <sheetView topLeftCell="C14" zoomScale="50" zoomScaleNormal="50" zoomScaleSheetLayoutView="40" workbookViewId="0">
      <selection activeCell="D21" sqref="D21"/>
    </sheetView>
  </sheetViews>
  <sheetFormatPr defaultRowHeight="12.75"/>
  <cols>
    <col min="1" max="1" width="2.5703125" style="41" customWidth="1"/>
    <col min="2" max="2" width="19.7109375" style="41" customWidth="1"/>
    <col min="3" max="3" width="18" style="41" customWidth="1"/>
    <col min="4" max="4" width="14.5703125" style="41" customWidth="1"/>
    <col min="5" max="5" width="15.7109375" style="41" customWidth="1"/>
    <col min="6" max="6" width="10.140625" style="41" customWidth="1"/>
    <col min="7" max="7" width="25" style="41" customWidth="1"/>
    <col min="8" max="8" width="16.140625" style="41" customWidth="1"/>
    <col min="9" max="9" width="15.7109375" style="41" customWidth="1"/>
    <col min="10" max="11" width="17.85546875" style="41" customWidth="1"/>
    <col min="12" max="12" width="18" style="41" customWidth="1"/>
    <col min="13" max="13" width="166.42578125" style="41" customWidth="1"/>
    <col min="14" max="16384" width="9.140625" style="41"/>
  </cols>
  <sheetData>
    <row r="2" spans="2:13" ht="38.25">
      <c r="B2" s="37" t="s">
        <v>488</v>
      </c>
      <c r="C2" s="37" t="s">
        <v>491</v>
      </c>
      <c r="D2" s="37" t="str">
        <f>[1]vk!C4</f>
        <v>Budžeta resora nosaukums</v>
      </c>
      <c r="E2" s="37" t="str">
        <f>[1]vk!D4</f>
        <v>Budžeta programmas nosaukums</v>
      </c>
      <c r="F2" s="37" t="str">
        <f>[1]vk!E4</f>
        <v>funkcijas Npk</v>
      </c>
      <c r="G2" s="37" t="str">
        <f>[1]vk!F4</f>
        <v xml:space="preserve">Funkcijas nosaukums </v>
      </c>
      <c r="H2" s="38" t="s">
        <v>474</v>
      </c>
      <c r="I2" s="52" t="s">
        <v>479</v>
      </c>
      <c r="J2" s="38" t="s">
        <v>476</v>
      </c>
      <c r="K2" s="38" t="s">
        <v>478</v>
      </c>
      <c r="L2" s="38" t="s">
        <v>477</v>
      </c>
      <c r="M2" s="51" t="s">
        <v>848</v>
      </c>
    </row>
    <row r="3" spans="2:13" ht="78.75">
      <c r="B3" s="236" t="s">
        <v>26</v>
      </c>
      <c r="C3" s="192" t="s">
        <v>537</v>
      </c>
      <c r="D3" s="192" t="s">
        <v>502</v>
      </c>
      <c r="E3" s="192" t="s">
        <v>538</v>
      </c>
      <c r="F3" s="192" t="str">
        <f>[1]vk!E566</f>
        <v>74</v>
      </c>
      <c r="G3" s="192" t="str">
        <f>[1]vk!F566</f>
        <v>Valsts parāda vadība</v>
      </c>
      <c r="H3" s="201">
        <v>174069821</v>
      </c>
      <c r="I3" s="237">
        <f>[1]vk!L566+[1]fm!L565</f>
        <v>1</v>
      </c>
      <c r="J3" s="201">
        <f>SUM(H3*I3)</f>
        <v>174069821</v>
      </c>
      <c r="K3" s="201">
        <f>SUM(J3-H3)</f>
        <v>0</v>
      </c>
      <c r="L3" s="192"/>
      <c r="M3" s="138"/>
    </row>
    <row r="4" spans="2:13" ht="78.75">
      <c r="B4" s="236" t="s">
        <v>26</v>
      </c>
      <c r="C4" s="192" t="s">
        <v>537</v>
      </c>
      <c r="D4" s="192" t="s">
        <v>502</v>
      </c>
      <c r="E4" s="192" t="s">
        <v>538</v>
      </c>
      <c r="F4" s="192" t="str">
        <f>[1]vk!E567</f>
        <v>75</v>
      </c>
      <c r="G4" s="192" t="str">
        <f>[1]vk!F567</f>
        <v>Naudas līdzekļu un valsts budžeta aizdevumu vadība</v>
      </c>
      <c r="H4" s="201">
        <v>67053279</v>
      </c>
      <c r="I4" s="237" t="e">
        <f>[1]vk!L567+[1]fm!L566</f>
        <v>#REF!</v>
      </c>
      <c r="J4" s="201" t="e">
        <f>SUM(H4*I4)</f>
        <v>#REF!</v>
      </c>
      <c r="K4" s="201" t="e">
        <f>SUM(J4-H4)</f>
        <v>#REF!</v>
      </c>
      <c r="L4" s="192"/>
      <c r="M4" s="138"/>
    </row>
    <row r="5" spans="2:13" ht="78.75">
      <c r="B5" s="236" t="s">
        <v>26</v>
      </c>
      <c r="C5" s="236" t="str">
        <f>[1]vk!B568</f>
        <v xml:space="preserve"> Parāda darījumi</v>
      </c>
      <c r="D5" s="236" t="str">
        <f>[1]vk!C568</f>
        <v>Finanšu ministrija</v>
      </c>
      <c r="E5" s="236"/>
      <c r="F5" s="236"/>
      <c r="G5" s="236"/>
      <c r="H5" s="238">
        <f>SUM(H3:H4)</f>
        <v>241123100</v>
      </c>
      <c r="I5" s="236"/>
      <c r="J5" s="238" t="e">
        <f>SUM(J3:J4)</f>
        <v>#REF!</v>
      </c>
      <c r="K5" s="238"/>
      <c r="L5" s="196" t="e">
        <f>SUM(1-(J5/H5))</f>
        <v>#REF!</v>
      </c>
      <c r="M5" s="138"/>
    </row>
    <row r="6" spans="2:13" ht="78.75">
      <c r="B6" s="236" t="s">
        <v>26</v>
      </c>
      <c r="C6" s="236" t="str">
        <f>[1]vk!B569</f>
        <v>Iemaksas ES budžetā</v>
      </c>
      <c r="D6" s="236" t="str">
        <f>[1]vk!C569</f>
        <v>Finanšu ministrija</v>
      </c>
      <c r="E6" s="236" t="str">
        <f>[1]vk!D569</f>
        <v>Iemaksas Eiropas Kopienas budžetā</v>
      </c>
      <c r="F6" s="236" t="str">
        <f>[1]vk!E569</f>
        <v>90</v>
      </c>
      <c r="G6" s="236" t="str">
        <f>[1]vk!F569</f>
        <v>Finanšu resursu pārvaldīšana.</v>
      </c>
      <c r="H6" s="238">
        <v>135400000</v>
      </c>
      <c r="I6" s="239" t="e">
        <f>[1]vk!L569+[1]fm!L568</f>
        <v>#REF!</v>
      </c>
      <c r="J6" s="238" t="e">
        <f>SUM(H6*I6)</f>
        <v>#REF!</v>
      </c>
      <c r="K6" s="238" t="e">
        <f t="shared" ref="K6:K21" si="0">SUM(J6-H6)</f>
        <v>#REF!</v>
      </c>
      <c r="L6" s="196" t="e">
        <f>SUM(1-(J6/H6))</f>
        <v>#REF!</v>
      </c>
      <c r="M6" s="138"/>
    </row>
    <row r="7" spans="2:13" ht="78.75">
      <c r="B7" s="236" t="s">
        <v>26</v>
      </c>
      <c r="C7" s="201" t="s">
        <v>535</v>
      </c>
      <c r="D7" s="201" t="str">
        <f>[1]vk!C184</f>
        <v>Aizsardzības ministrija</v>
      </c>
      <c r="E7" s="201" t="str">
        <f>[1]vk!D184</f>
        <v>Valsts aizsardzības politikas realizācija</v>
      </c>
      <c r="F7" s="240" t="str">
        <f>[1]vk!E184</f>
        <v>34</v>
      </c>
      <c r="G7" s="201" t="str">
        <f>[1]vk!F184</f>
        <v>Starptautiskā sadarbība NATO un ES ietvaros (iemaksu veikšana starptautiskajās organizācijās)</v>
      </c>
      <c r="H7" s="201">
        <f>[1]vk!G184</f>
        <v>5422076</v>
      </c>
      <c r="I7" s="237">
        <f>([1]vk!L184+[1]fm!L182+[1]lps!K182)/3</f>
        <v>0.98666666666666669</v>
      </c>
      <c r="J7" s="201">
        <f>SUM(H7*I7)</f>
        <v>5349781.6533333333</v>
      </c>
      <c r="K7" s="201">
        <f t="shared" si="0"/>
        <v>-72294.346666666679</v>
      </c>
      <c r="L7" s="201"/>
    </row>
    <row r="8" spans="2:13" ht="78.75">
      <c r="B8" s="236" t="s">
        <v>26</v>
      </c>
      <c r="C8" s="201" t="s">
        <v>535</v>
      </c>
      <c r="D8" s="201" t="str">
        <f>[1]vk!C185</f>
        <v>Ārlietu ministrija</v>
      </c>
      <c r="E8" s="201" t="str">
        <f>[1]vk!D185</f>
        <v>Iemaksas starptautiskajās organizācijās</v>
      </c>
      <c r="F8" s="240" t="str">
        <f>[1]vk!E185</f>
        <v>52</v>
      </c>
      <c r="G8" s="201" t="str">
        <f>[1]vk!F185</f>
        <v>Iemaksas starptautiskajās organizācijās</v>
      </c>
      <c r="H8" s="201">
        <f>[1]vk!G185</f>
        <v>1479955</v>
      </c>
      <c r="I8" s="237">
        <f>([1]vk!L185+[1]fm!L183+[1]lps!K183)/3</f>
        <v>1</v>
      </c>
      <c r="J8" s="201">
        <f t="shared" ref="J8:J15" si="1">SUM(H8*I8)</f>
        <v>1479955</v>
      </c>
      <c r="K8" s="201">
        <f t="shared" si="0"/>
        <v>0</v>
      </c>
      <c r="L8" s="201"/>
    </row>
    <row r="9" spans="2:13" ht="78.75">
      <c r="B9" s="236" t="s">
        <v>26</v>
      </c>
      <c r="C9" s="201" t="s">
        <v>535</v>
      </c>
      <c r="D9" s="201" t="str">
        <f>[1]vk!C186</f>
        <v>Ekonomikas ministrija</v>
      </c>
      <c r="E9" s="201" t="str">
        <f>[1]vk!D186</f>
        <v>Sabiedrisko pakalpojumu regulēšana</v>
      </c>
      <c r="F9" s="240" t="str">
        <f>[1]vk!E186</f>
        <v>1107</v>
      </c>
      <c r="G9" s="201" t="str">
        <f>[1]vk!F186</f>
        <v>Iemaksas starptautiskajās organizācijās (Sabiedrisko pakalpojumu regulēšanas komisija)</v>
      </c>
      <c r="H9" s="201">
        <f>[1]vk!G186</f>
        <v>25108</v>
      </c>
      <c r="I9" s="237">
        <f>([1]vk!L186+[1]fm!L184+[1]lps!K184)/3</f>
        <v>0.995</v>
      </c>
      <c r="J9" s="201">
        <v>25108</v>
      </c>
      <c r="K9" s="201">
        <f>SUM(J9-H9)</f>
        <v>0</v>
      </c>
      <c r="L9" s="201"/>
    </row>
    <row r="10" spans="2:13" ht="78.75">
      <c r="B10" s="236" t="s">
        <v>26</v>
      </c>
      <c r="C10" s="201" t="s">
        <v>535</v>
      </c>
      <c r="D10" s="201" t="str">
        <f>[1]vk!C187</f>
        <v>Ekonomikas ministrija</v>
      </c>
      <c r="E10" s="201" t="str">
        <f>[1]vk!D187</f>
        <v>Ārējās ekonomiskās politikas ieviešana</v>
      </c>
      <c r="F10" s="240" t="str">
        <f>[1]vk!E187</f>
        <v>1108</v>
      </c>
      <c r="G10" s="201" t="str">
        <f>[1]vk!F187</f>
        <v>Iemaksas starptautiskajās organizācijās (Latvijas Investīciju un attīstības aģentūra)</v>
      </c>
      <c r="H10" s="201">
        <f>[1]vk!G187</f>
        <v>1500</v>
      </c>
      <c r="I10" s="237">
        <f>([1]vk!L187+[1]fm!L185+[1]lps!K185)/3</f>
        <v>0.995</v>
      </c>
      <c r="J10" s="201">
        <v>1500</v>
      </c>
      <c r="K10" s="201">
        <f t="shared" si="0"/>
        <v>0</v>
      </c>
      <c r="L10" s="201"/>
    </row>
    <row r="11" spans="2:13" ht="78.75">
      <c r="B11" s="236" t="s">
        <v>26</v>
      </c>
      <c r="C11" s="201" t="s">
        <v>535</v>
      </c>
      <c r="D11" s="201" t="str">
        <f>[1]vk!C188</f>
        <v>Ekonomikas ministrija</v>
      </c>
      <c r="E11" s="201" t="str">
        <f>[1]vk!D188</f>
        <v>Nozares politiku veidošana un vadība</v>
      </c>
      <c r="F11" s="240" t="str">
        <f>[1]vk!E188</f>
        <v>1109</v>
      </c>
      <c r="G11" s="201" t="str">
        <f>[1]vk!F188</f>
        <v>Iemaksas starptautiskajās organizācijās (Ekonomikas ministrija)</v>
      </c>
      <c r="H11" s="201">
        <f>[1]vk!G188</f>
        <v>191356</v>
      </c>
      <c r="I11" s="237">
        <f>([1]vk!L188+[1]fm!L186+[1]lps!K186)/3</f>
        <v>0.95833333333333337</v>
      </c>
      <c r="J11" s="201">
        <f t="shared" si="1"/>
        <v>183382.83333333334</v>
      </c>
      <c r="K11" s="201">
        <f t="shared" si="0"/>
        <v>-7973.166666666657</v>
      </c>
      <c r="L11" s="201"/>
    </row>
    <row r="12" spans="2:13" ht="275.25" customHeight="1">
      <c r="B12" s="236" t="s">
        <v>26</v>
      </c>
      <c r="C12" s="201" t="s">
        <v>535</v>
      </c>
      <c r="D12" s="201" t="str">
        <f>[1]vk!C189</f>
        <v>Finanšu ministrija</v>
      </c>
      <c r="E12" s="201" t="s">
        <v>535</v>
      </c>
      <c r="F12" s="240" t="str">
        <f>[1]vk!E189</f>
        <v>92</v>
      </c>
      <c r="G12" s="201" t="str">
        <f>[1]vk!F189</f>
        <v>Minētās apakšprogrammas ietvaros Valsts kase veic iemaksas starptautiskajās organizācijās.</v>
      </c>
      <c r="H12" s="201">
        <f>[1]vk!G189</f>
        <v>3712600</v>
      </c>
      <c r="I12" s="237">
        <f>([1]vk!L189+[1]fm!L187+[1]lps!K187)/3</f>
        <v>0.95833333333333337</v>
      </c>
      <c r="J12" s="201">
        <f t="shared" si="1"/>
        <v>3557908.3333333335</v>
      </c>
      <c r="K12" s="201">
        <f t="shared" si="0"/>
        <v>-154691.66666666651</v>
      </c>
      <c r="L12" s="201"/>
      <c r="M12" s="139" t="s">
        <v>27</v>
      </c>
    </row>
    <row r="13" spans="2:13" ht="165.75" customHeight="1">
      <c r="B13" s="236" t="s">
        <v>26</v>
      </c>
      <c r="C13" s="201" t="s">
        <v>535</v>
      </c>
      <c r="D13" s="201" t="str">
        <f>[1]vk!C190</f>
        <v>Satiksmes ministrija</v>
      </c>
      <c r="E13" s="201" t="s">
        <v>535</v>
      </c>
      <c r="F13" s="240" t="str">
        <f>[1]vk!E190</f>
        <v>485</v>
      </c>
      <c r="G13" s="201" t="str">
        <f>[1]vk!F190</f>
        <v>Ar dalību starptautiskajās organizācijās saistīto iemaksu nodrošināšana (pamatdarbība)</v>
      </c>
      <c r="H13" s="201">
        <f>[1]vk!G190</f>
        <v>209570</v>
      </c>
      <c r="I13" s="237">
        <f>([1]vk!L190+[1]fm!L188+[1]lps!K188)/3</f>
        <v>0.98166666666666658</v>
      </c>
      <c r="J13" s="201">
        <f t="shared" si="1"/>
        <v>205727.8833333333</v>
      </c>
      <c r="K13" s="201">
        <f t="shared" si="0"/>
        <v>-3842.1166666666977</v>
      </c>
      <c r="L13" s="201"/>
      <c r="M13" s="148" t="s">
        <v>117</v>
      </c>
    </row>
    <row r="14" spans="2:13" ht="78.75">
      <c r="B14" s="236" t="s">
        <v>26</v>
      </c>
      <c r="C14" s="201" t="s">
        <v>535</v>
      </c>
      <c r="D14" s="201" t="str">
        <f>[1]vk!C191</f>
        <v>Vides ministrija</v>
      </c>
      <c r="E14" s="201" t="str">
        <f>[1]vk!D191</f>
        <v>Iemaksas starptautiskajās organizācijās</v>
      </c>
      <c r="F14" s="240" t="str">
        <f>[1]vk!E191</f>
        <v>775</v>
      </c>
      <c r="G14" s="201" t="str">
        <f>[1]vk!F191</f>
        <v>Iemaksas starptautiskajās organizācijās</v>
      </c>
      <c r="H14" s="201">
        <f>[1]vk!G191</f>
        <v>625728</v>
      </c>
      <c r="I14" s="237">
        <f>([1]vk!L191+[1]fm!L189+[1]lps!K189)/3</f>
        <v>0.95833333333333337</v>
      </c>
      <c r="J14" s="201">
        <f t="shared" si="1"/>
        <v>599656</v>
      </c>
      <c r="K14" s="201">
        <f t="shared" si="0"/>
        <v>-26072</v>
      </c>
      <c r="L14" s="201"/>
      <c r="M14" s="139" t="s">
        <v>172</v>
      </c>
    </row>
    <row r="15" spans="2:13" ht="78.75">
      <c r="B15" s="236" t="s">
        <v>26</v>
      </c>
      <c r="C15" s="201" t="s">
        <v>535</v>
      </c>
      <c r="D15" s="201" t="str">
        <f>[1]vk!C192</f>
        <v>Veselības ministrija</v>
      </c>
      <c r="E15" s="201" t="str">
        <f>[1]vk!D192</f>
        <v>Maksājumi starptautiskajās organizācijās</v>
      </c>
      <c r="F15" s="240" t="str">
        <f>[1]vk!E192</f>
        <v>713</v>
      </c>
      <c r="G15" s="201" t="str">
        <f>[1]vk!F192</f>
        <v>Veikt iemaksas starptautiskajās organizācijās</v>
      </c>
      <c r="H15" s="201">
        <f>[1]vk!G192</f>
        <v>77047</v>
      </c>
      <c r="I15" s="237">
        <f>([1]vk!L192+[1]fm!L190+[1]lps!K190)/3</f>
        <v>0.95833333333333337</v>
      </c>
      <c r="J15" s="201">
        <f t="shared" si="1"/>
        <v>73836.708333333343</v>
      </c>
      <c r="K15" s="201">
        <f t="shared" si="0"/>
        <v>-3210.291666666657</v>
      </c>
      <c r="L15" s="201"/>
    </row>
    <row r="16" spans="2:13" ht="78.75">
      <c r="B16" s="236" t="s">
        <v>26</v>
      </c>
      <c r="C16" s="238" t="s">
        <v>535</v>
      </c>
      <c r="D16" s="238"/>
      <c r="E16" s="238"/>
      <c r="F16" s="238"/>
      <c r="G16" s="238"/>
      <c r="H16" s="238">
        <f>SUM(H7:H15)</f>
        <v>11744940</v>
      </c>
      <c r="I16" s="238"/>
      <c r="J16" s="238">
        <f>SUM(J7:J15)</f>
        <v>11476856.411666667</v>
      </c>
      <c r="K16" s="238">
        <f>SUM(J16-H16)</f>
        <v>-268083.58833333291</v>
      </c>
      <c r="L16" s="196">
        <f>SUM(1-(J16/H16))</f>
        <v>2.2825454053688854E-2</v>
      </c>
    </row>
    <row r="17" spans="2:13" ht="78.75">
      <c r="B17" s="236" t="s">
        <v>26</v>
      </c>
      <c r="C17" s="238" t="s">
        <v>572</v>
      </c>
      <c r="D17" s="238" t="s">
        <v>573</v>
      </c>
      <c r="E17" s="238" t="s">
        <v>574</v>
      </c>
      <c r="F17" s="238" t="s">
        <v>575</v>
      </c>
      <c r="G17" s="238" t="s">
        <v>574</v>
      </c>
      <c r="H17" s="238">
        <v>9852897</v>
      </c>
      <c r="I17" s="239">
        <v>1</v>
      </c>
      <c r="J17" s="238">
        <f>SUM(H17*I17)</f>
        <v>9852897</v>
      </c>
      <c r="K17" s="238">
        <f>SUM(J17-H17)</f>
        <v>0</v>
      </c>
      <c r="L17" s="196">
        <f>SUM(1-(J17/H17))</f>
        <v>0</v>
      </c>
    </row>
    <row r="18" spans="2:13" ht="81">
      <c r="B18" s="236" t="s">
        <v>26</v>
      </c>
      <c r="C18" s="201" t="s">
        <v>571</v>
      </c>
      <c r="D18" s="201" t="s">
        <v>502</v>
      </c>
      <c r="E18" s="201" t="s">
        <v>576</v>
      </c>
      <c r="F18" s="201" t="s">
        <v>577</v>
      </c>
      <c r="G18" s="201" t="s">
        <v>578</v>
      </c>
      <c r="H18" s="201">
        <v>156971</v>
      </c>
      <c r="I18" s="237">
        <v>0.92499999999999993</v>
      </c>
      <c r="J18" s="201">
        <f>SUM(H18*I18)</f>
        <v>145198.17499999999</v>
      </c>
      <c r="K18" s="201">
        <f t="shared" si="0"/>
        <v>-11772.825000000012</v>
      </c>
      <c r="L18" s="201"/>
      <c r="M18" s="139" t="s">
        <v>195</v>
      </c>
    </row>
    <row r="19" spans="2:13" ht="78.75">
      <c r="B19" s="236" t="s">
        <v>26</v>
      </c>
      <c r="C19" s="201" t="s">
        <v>571</v>
      </c>
      <c r="D19" s="201" t="s">
        <v>502</v>
      </c>
      <c r="E19" s="201" t="s">
        <v>579</v>
      </c>
      <c r="F19" s="201" t="s">
        <v>580</v>
      </c>
      <c r="G19" s="201" t="s">
        <v>581</v>
      </c>
      <c r="H19" s="201">
        <v>80000</v>
      </c>
      <c r="I19" s="237">
        <v>0.97499999999999998</v>
      </c>
      <c r="J19" s="201">
        <f>SUM(H19*I19)</f>
        <v>78000</v>
      </c>
      <c r="K19" s="201">
        <f t="shared" si="0"/>
        <v>-2000</v>
      </c>
      <c r="L19" s="201"/>
      <c r="M19" s="138"/>
    </row>
    <row r="20" spans="2:13" ht="78.75">
      <c r="B20" s="236" t="s">
        <v>26</v>
      </c>
      <c r="C20" s="201" t="s">
        <v>571</v>
      </c>
      <c r="D20" s="201" t="s">
        <v>28</v>
      </c>
      <c r="E20" s="201" t="s">
        <v>582</v>
      </c>
      <c r="F20" s="201" t="s">
        <v>583</v>
      </c>
      <c r="G20" s="201" t="s">
        <v>582</v>
      </c>
      <c r="H20" s="201">
        <v>5000000</v>
      </c>
      <c r="I20" s="237">
        <v>1</v>
      </c>
      <c r="J20" s="201">
        <f>SUM(H20*I20)</f>
        <v>5000000</v>
      </c>
      <c r="K20" s="201">
        <f t="shared" si="0"/>
        <v>0</v>
      </c>
      <c r="L20" s="201"/>
    </row>
    <row r="21" spans="2:13" ht="78.75">
      <c r="B21" s="236" t="s">
        <v>26</v>
      </c>
      <c r="C21" s="201" t="s">
        <v>571</v>
      </c>
      <c r="D21" s="201" t="s">
        <v>28</v>
      </c>
      <c r="E21" s="201" t="s">
        <v>584</v>
      </c>
      <c r="F21" s="201" t="s">
        <v>585</v>
      </c>
      <c r="G21" s="201" t="s">
        <v>586</v>
      </c>
      <c r="H21" s="201">
        <v>6932827</v>
      </c>
      <c r="I21" s="237">
        <v>1</v>
      </c>
      <c r="J21" s="201">
        <f>SUM(H21*I21)</f>
        <v>6932827</v>
      </c>
      <c r="K21" s="201">
        <f t="shared" si="0"/>
        <v>0</v>
      </c>
      <c r="L21" s="201"/>
    </row>
    <row r="22" spans="2:13" ht="78.75">
      <c r="B22" s="236" t="s">
        <v>26</v>
      </c>
      <c r="C22" s="201"/>
      <c r="D22" s="201"/>
      <c r="E22" s="201"/>
      <c r="F22" s="201"/>
      <c r="G22" s="201" t="s">
        <v>587</v>
      </c>
      <c r="H22" s="201">
        <v>-8000</v>
      </c>
      <c r="I22" s="201"/>
      <c r="J22" s="201">
        <v>-8000</v>
      </c>
      <c r="K22" s="201"/>
      <c r="L22" s="201"/>
    </row>
    <row r="23" spans="2:13" ht="78.75">
      <c r="B23" s="236" t="s">
        <v>26</v>
      </c>
      <c r="C23" s="238" t="s">
        <v>571</v>
      </c>
      <c r="D23" s="241"/>
      <c r="E23" s="241"/>
      <c r="F23" s="241"/>
      <c r="G23" s="241"/>
      <c r="H23" s="242">
        <f>SUM(H18:H22)</f>
        <v>12161798</v>
      </c>
      <c r="I23" s="243"/>
      <c r="J23" s="242">
        <f>SUM(J18:J22)</f>
        <v>12148025.175000001</v>
      </c>
      <c r="K23" s="242">
        <f>SUM(K18:K22)</f>
        <v>-13772.825000000012</v>
      </c>
      <c r="L23" s="196">
        <f>SUM(1-(J23/H23))</f>
        <v>1.132466186331893E-3</v>
      </c>
    </row>
    <row r="24" spans="2:13" ht="78.75">
      <c r="B24" s="47" t="s">
        <v>26</v>
      </c>
      <c r="C24" s="42" t="str">
        <f>[1]vk!B570</f>
        <v>Valsts parāda vadība, iemaksas ES</v>
      </c>
      <c r="D24" s="42"/>
      <c r="E24" s="42"/>
      <c r="F24" s="42"/>
      <c r="G24" s="42"/>
      <c r="H24" s="58">
        <f>SUM(H5:H6,H16:H17,H23)</f>
        <v>410282735</v>
      </c>
      <c r="I24" s="244"/>
      <c r="J24" s="58" t="e">
        <f>SUM(J5:J6,J16:J17,J23)</f>
        <v>#REF!</v>
      </c>
      <c r="K24" s="58" t="e">
        <f>SUM(J24-H24)</f>
        <v>#REF!</v>
      </c>
      <c r="L24" s="34" t="e">
        <f>SUM(1-(J24/H24))</f>
        <v>#REF!</v>
      </c>
    </row>
  </sheetData>
  <autoFilter ref="A2:M24"/>
  <phoneticPr fontId="10" type="noConversion"/>
  <pageMargins left="0.70866141732283472" right="0.70866141732283472" top="0.74803149606299213" bottom="0.74803149606299213" header="0.31496062992125984" footer="0.31496062992125984"/>
  <pageSetup paperSize="8" scale="54" fitToHeight="3"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M211"/>
  <sheetViews>
    <sheetView topLeftCell="A204" zoomScale="50" zoomScaleNormal="50" zoomScaleSheetLayoutView="85" workbookViewId="0">
      <selection activeCell="M208" sqref="M208"/>
    </sheetView>
  </sheetViews>
  <sheetFormatPr defaultRowHeight="15"/>
  <cols>
    <col min="1" max="1" width="2.28515625" customWidth="1"/>
    <col min="2" max="2" width="13" customWidth="1"/>
    <col min="3" max="3" width="19.140625" customWidth="1"/>
    <col min="4" max="4" width="13.7109375" customWidth="1"/>
    <col min="5" max="5" width="16.42578125" customWidth="1"/>
    <col min="6" max="6" width="9.42578125" customWidth="1"/>
    <col min="7" max="7" width="30.7109375" customWidth="1"/>
    <col min="8" max="8" width="14.7109375" customWidth="1"/>
    <col min="9" max="9" width="14.42578125" style="43" customWidth="1"/>
    <col min="10" max="10" width="18.28515625" customWidth="1"/>
    <col min="11" max="11" width="17.28515625" customWidth="1"/>
    <col min="12" max="12" width="18.5703125" customWidth="1"/>
    <col min="13" max="13" width="165.85546875" customWidth="1"/>
  </cols>
  <sheetData>
    <row r="1" spans="2:13" ht="38.25">
      <c r="B1" s="37" t="s">
        <v>488</v>
      </c>
      <c r="C1" s="37" t="s">
        <v>491</v>
      </c>
      <c r="D1" s="37" t="s">
        <v>713</v>
      </c>
      <c r="E1" s="37" t="s">
        <v>714</v>
      </c>
      <c r="F1" s="37" t="s">
        <v>715</v>
      </c>
      <c r="G1" s="37" t="s">
        <v>716</v>
      </c>
      <c r="H1" s="38" t="s">
        <v>474</v>
      </c>
      <c r="I1" s="45" t="s">
        <v>479</v>
      </c>
      <c r="J1" s="38" t="s">
        <v>476</v>
      </c>
      <c r="K1" s="38" t="s">
        <v>478</v>
      </c>
      <c r="L1" s="38" t="s">
        <v>477</v>
      </c>
      <c r="M1" s="142" t="s">
        <v>848</v>
      </c>
    </row>
    <row r="2" spans="2:13" ht="148.5" customHeight="1">
      <c r="B2" s="188" t="s">
        <v>851</v>
      </c>
      <c r="C2" s="188" t="str">
        <f>[1]vk!B571</f>
        <v>Ar Valsts kanceleju saistītas iestādes</v>
      </c>
      <c r="D2" s="188" t="str">
        <f>[1]vk!C571</f>
        <v>Ministru kabinets</v>
      </c>
      <c r="E2" s="188" t="str">
        <f>[1]vk!D571</f>
        <v>Valsts administrācijas skola</v>
      </c>
      <c r="F2" s="188" t="str">
        <f>[1]vk!E571</f>
        <v>962</v>
      </c>
      <c r="G2" s="188" t="str">
        <f>[1]vk!F571</f>
        <v>Ierēdņu apmācības programmu pārstrukturizācija uz prioritārajām jomām - valsts pārvaldes darbinieku sagatavošana Latvijas prezidentūrai ES, ES SF apguve, valsts pārvaldes darbinieku kvalifikācijas celšanas mehānisma pilnveidošana</v>
      </c>
      <c r="H2" s="194">
        <f>[1]vk!G571</f>
        <v>100510</v>
      </c>
      <c r="I2" s="212">
        <v>1</v>
      </c>
      <c r="J2" s="194">
        <f t="shared" ref="J2:J29" si="0">SUM(H2*I2)</f>
        <v>100510</v>
      </c>
      <c r="K2" s="194">
        <f>SUM(J2-H2)</f>
        <v>0</v>
      </c>
      <c r="L2" s="196">
        <f>SUM(1-(J2/H2))</f>
        <v>0</v>
      </c>
      <c r="M2" s="141"/>
    </row>
    <row r="3" spans="2:13" ht="94.5">
      <c r="B3" s="188" t="s">
        <v>851</v>
      </c>
      <c r="C3" s="199" t="s">
        <v>821</v>
      </c>
      <c r="D3" s="199" t="s">
        <v>498</v>
      </c>
      <c r="E3" s="199" t="s">
        <v>529</v>
      </c>
      <c r="F3" s="199" t="s">
        <v>530</v>
      </c>
      <c r="G3" s="199" t="s">
        <v>531</v>
      </c>
      <c r="H3" s="197">
        <v>14748863</v>
      </c>
      <c r="I3" s="217">
        <v>0.98666666666666669</v>
      </c>
      <c r="J3" s="197">
        <v>14552211.493333334</v>
      </c>
      <c r="K3" s="197">
        <v>-196651.5066666659</v>
      </c>
      <c r="L3" s="200"/>
      <c r="M3" s="141"/>
    </row>
    <row r="4" spans="2:13" ht="63">
      <c r="B4" s="188" t="s">
        <v>851</v>
      </c>
      <c r="C4" s="199" t="s">
        <v>821</v>
      </c>
      <c r="D4" s="199" t="s">
        <v>498</v>
      </c>
      <c r="E4" s="199" t="s">
        <v>499</v>
      </c>
      <c r="F4" s="199" t="s">
        <v>831</v>
      </c>
      <c r="G4" s="199" t="s">
        <v>832</v>
      </c>
      <c r="H4" s="199">
        <v>454440</v>
      </c>
      <c r="I4" s="217">
        <v>0.92666666666666675</v>
      </c>
      <c r="J4" s="245">
        <v>421114.4</v>
      </c>
      <c r="K4" s="197">
        <v>-33325.599999999977</v>
      </c>
      <c r="L4" s="200"/>
      <c r="M4" s="141"/>
    </row>
    <row r="5" spans="2:13" ht="63">
      <c r="B5" s="188" t="s">
        <v>851</v>
      </c>
      <c r="C5" s="199" t="s">
        <v>821</v>
      </c>
      <c r="D5" s="199" t="s">
        <v>498</v>
      </c>
      <c r="E5" s="199" t="s">
        <v>532</v>
      </c>
      <c r="F5" s="199" t="s">
        <v>533</v>
      </c>
      <c r="G5" s="199" t="s">
        <v>534</v>
      </c>
      <c r="H5" s="197">
        <v>79365</v>
      </c>
      <c r="I5" s="217">
        <v>1</v>
      </c>
      <c r="J5" s="197">
        <v>79365</v>
      </c>
      <c r="K5" s="197">
        <v>0</v>
      </c>
      <c r="L5" s="200"/>
      <c r="M5" s="141"/>
    </row>
    <row r="6" spans="2:13" ht="63">
      <c r="B6" s="188" t="s">
        <v>851</v>
      </c>
      <c r="C6" s="188" t="s">
        <v>821</v>
      </c>
      <c r="D6" s="188"/>
      <c r="E6" s="188"/>
      <c r="F6" s="188"/>
      <c r="G6" s="188"/>
      <c r="H6" s="194">
        <f>SUM(H3:H5)</f>
        <v>15282668</v>
      </c>
      <c r="I6" s="212"/>
      <c r="J6" s="194">
        <f>SUM(J3:J5)</f>
        <v>15052690.893333334</v>
      </c>
      <c r="K6" s="194">
        <f>SUM(J6-H6)</f>
        <v>-229977.10666666552</v>
      </c>
      <c r="L6" s="196">
        <f>SUM(1-(J6/H6))</f>
        <v>1.5048230234842919E-2</v>
      </c>
      <c r="M6" s="141"/>
    </row>
    <row r="7" spans="2:13" s="30" customFormat="1" ht="63">
      <c r="B7" s="188" t="s">
        <v>851</v>
      </c>
      <c r="C7" s="188" t="s">
        <v>822</v>
      </c>
      <c r="D7" s="188" t="s">
        <v>536</v>
      </c>
      <c r="E7" s="188" t="s">
        <v>682</v>
      </c>
      <c r="F7" s="188" t="s">
        <v>683</v>
      </c>
      <c r="G7" s="188" t="s">
        <v>684</v>
      </c>
      <c r="H7" s="194">
        <v>1901344</v>
      </c>
      <c r="I7" s="212">
        <v>0.85375000000000001</v>
      </c>
      <c r="J7" s="194">
        <v>1623272.44</v>
      </c>
      <c r="K7" s="194">
        <v>-278071.56000000006</v>
      </c>
      <c r="L7" s="196">
        <f>SUM(1-(J7/H7))</f>
        <v>0.14624999999999999</v>
      </c>
      <c r="M7" s="144"/>
    </row>
    <row r="8" spans="2:13" ht="63">
      <c r="B8" s="188" t="s">
        <v>851</v>
      </c>
      <c r="C8" s="189" t="s">
        <v>755</v>
      </c>
      <c r="D8" s="189" t="s">
        <v>500</v>
      </c>
      <c r="E8" s="189" t="s">
        <v>756</v>
      </c>
      <c r="F8" s="189" t="str">
        <f>[1]vk!E572</f>
        <v>867.1</v>
      </c>
      <c r="G8" s="189" t="str">
        <f>[1]vk!F572</f>
        <v>Lauksaimniecības un vides statistika</v>
      </c>
      <c r="H8" s="190">
        <v>792714</v>
      </c>
      <c r="I8" s="211">
        <f>([1]vk!L572+[1]fm!L571)/2</f>
        <v>0.95499999999999996</v>
      </c>
      <c r="J8" s="190">
        <f t="shared" si="0"/>
        <v>757041.87</v>
      </c>
      <c r="K8" s="190">
        <f t="shared" ref="K8:K40" si="1">SUM(J8-H8)</f>
        <v>-35672.130000000005</v>
      </c>
      <c r="L8" s="192"/>
      <c r="M8" s="148"/>
    </row>
    <row r="9" spans="2:13" ht="63">
      <c r="B9" s="188" t="s">
        <v>851</v>
      </c>
      <c r="C9" s="189" t="s">
        <v>755</v>
      </c>
      <c r="D9" s="189" t="s">
        <v>500</v>
      </c>
      <c r="E9" s="189" t="s">
        <v>756</v>
      </c>
      <c r="F9" s="189" t="str">
        <f>[1]vk!E573</f>
        <v>867.2</v>
      </c>
      <c r="G9" s="189" t="str">
        <f>[1]vk!F573</f>
        <v>Uzņēmumu statistika</v>
      </c>
      <c r="H9" s="190">
        <v>1241606</v>
      </c>
      <c r="I9" s="211">
        <f>([1]vk!L573+[1]fm!L572)/2</f>
        <v>0.96499999999999997</v>
      </c>
      <c r="J9" s="190">
        <f t="shared" si="0"/>
        <v>1198149.79</v>
      </c>
      <c r="K9" s="190">
        <f t="shared" si="1"/>
        <v>-43456.209999999963</v>
      </c>
      <c r="L9" s="192"/>
      <c r="M9" s="148"/>
    </row>
    <row r="10" spans="2:13" ht="63">
      <c r="B10" s="188" t="s">
        <v>851</v>
      </c>
      <c r="C10" s="189" t="s">
        <v>755</v>
      </c>
      <c r="D10" s="189" t="s">
        <v>500</v>
      </c>
      <c r="E10" s="189" t="s">
        <v>756</v>
      </c>
      <c r="F10" s="189" t="str">
        <f>[1]vk!E574</f>
        <v>867.3</v>
      </c>
      <c r="G10" s="189" t="str">
        <f>[1]vk!F574</f>
        <v>Cenu statistika</v>
      </c>
      <c r="H10" s="218">
        <v>344507</v>
      </c>
      <c r="I10" s="211">
        <f>([1]vk!L574+[1]fm!L573)/2</f>
        <v>0.98</v>
      </c>
      <c r="J10" s="190">
        <f t="shared" si="0"/>
        <v>337616.86</v>
      </c>
      <c r="K10" s="190">
        <f t="shared" si="1"/>
        <v>-6890.140000000014</v>
      </c>
      <c r="L10" s="192"/>
      <c r="M10" s="148"/>
    </row>
    <row r="11" spans="2:13" ht="63">
      <c r="B11" s="188" t="s">
        <v>851</v>
      </c>
      <c r="C11" s="189" t="s">
        <v>755</v>
      </c>
      <c r="D11" s="189" t="s">
        <v>500</v>
      </c>
      <c r="E11" s="189" t="s">
        <v>756</v>
      </c>
      <c r="F11" s="189" t="str">
        <f>[1]vk!E575</f>
        <v>867.4</v>
      </c>
      <c r="G11" s="189" t="str">
        <f>[1]vk!F575</f>
        <v>Makroekonomiskā statistika</v>
      </c>
      <c r="H11" s="190">
        <v>795280</v>
      </c>
      <c r="I11" s="211">
        <f>([1]vk!L575+[1]fm!L574)/2</f>
        <v>0.98</v>
      </c>
      <c r="J11" s="190">
        <f t="shared" si="0"/>
        <v>779374.4</v>
      </c>
      <c r="K11" s="190">
        <f t="shared" si="1"/>
        <v>-15905.599999999977</v>
      </c>
      <c r="L11" s="192"/>
      <c r="M11" s="148"/>
    </row>
    <row r="12" spans="2:13" ht="63">
      <c r="B12" s="188" t="s">
        <v>851</v>
      </c>
      <c r="C12" s="189" t="s">
        <v>755</v>
      </c>
      <c r="D12" s="189" t="s">
        <v>500</v>
      </c>
      <c r="E12" s="189" t="s">
        <v>756</v>
      </c>
      <c r="F12" s="189" t="str">
        <f>[1]vk!E576</f>
        <v>867.5</v>
      </c>
      <c r="G12" s="189" t="str">
        <f>[1]vk!F576</f>
        <v>Sociālā statistika</v>
      </c>
      <c r="H12" s="190">
        <v>1639284</v>
      </c>
      <c r="I12" s="211">
        <f>([1]vk!L576+[1]fm!L575)/2</f>
        <v>0.97250000000000003</v>
      </c>
      <c r="J12" s="190">
        <f t="shared" si="0"/>
        <v>1594203.69</v>
      </c>
      <c r="K12" s="190">
        <f t="shared" si="1"/>
        <v>-45080.310000000056</v>
      </c>
      <c r="L12" s="192"/>
      <c r="M12" s="148"/>
    </row>
    <row r="13" spans="2:13" ht="63">
      <c r="B13" s="188" t="s">
        <v>851</v>
      </c>
      <c r="C13" s="189" t="s">
        <v>755</v>
      </c>
      <c r="D13" s="189" t="s">
        <v>500</v>
      </c>
      <c r="E13" s="189" t="s">
        <v>756</v>
      </c>
      <c r="F13" s="189" t="str">
        <f>[1]vk!E577</f>
        <v>867.6</v>
      </c>
      <c r="G13" s="189" t="str">
        <f>[1]vk!F577</f>
        <v>Konjunktūras un teritoriālā statistika</v>
      </c>
      <c r="H13" s="190">
        <v>192520</v>
      </c>
      <c r="I13" s="211">
        <f>([1]vk!L577+[1]fm!L576)/2</f>
        <v>0.96499999999999997</v>
      </c>
      <c r="J13" s="190">
        <f t="shared" si="0"/>
        <v>185781.8</v>
      </c>
      <c r="K13" s="190">
        <f t="shared" si="1"/>
        <v>-6738.2000000000116</v>
      </c>
      <c r="L13" s="192"/>
      <c r="M13" s="148"/>
    </row>
    <row r="14" spans="2:13" ht="81">
      <c r="B14" s="188" t="s">
        <v>851</v>
      </c>
      <c r="C14" s="189" t="s">
        <v>755</v>
      </c>
      <c r="D14" s="189" t="s">
        <v>500</v>
      </c>
      <c r="E14" s="189" t="s">
        <v>756</v>
      </c>
      <c r="F14" s="189" t="str">
        <f>[1]vk!E578</f>
        <v>867.7</v>
      </c>
      <c r="G14" s="189" t="str">
        <f>[1]vk!F578</f>
        <v>Statistiskās informācijas publicēšana un izplatīšana</v>
      </c>
      <c r="H14" s="190">
        <v>390797</v>
      </c>
      <c r="I14" s="211">
        <f>([1]vk!L578+[1]fm!L577)/2</f>
        <v>0.79500000000000004</v>
      </c>
      <c r="J14" s="190">
        <f t="shared" si="0"/>
        <v>310683.61499999999</v>
      </c>
      <c r="K14" s="190">
        <f t="shared" si="1"/>
        <v>-80113.385000000009</v>
      </c>
      <c r="L14" s="192"/>
      <c r="M14" s="148" t="s">
        <v>264</v>
      </c>
    </row>
    <row r="15" spans="2:13" ht="125.25" customHeight="1">
      <c r="B15" s="188" t="s">
        <v>851</v>
      </c>
      <c r="C15" s="189" t="s">
        <v>755</v>
      </c>
      <c r="D15" s="189" t="s">
        <v>500</v>
      </c>
      <c r="E15" s="189" t="s">
        <v>756</v>
      </c>
      <c r="F15" s="189" t="str">
        <f>[1]vk!E579</f>
        <v>867.9</v>
      </c>
      <c r="G15" s="189" t="str">
        <f>[1]vk!F579</f>
        <v>Vispārējās vadības funkcijas (finanšu plānošana un izlietojuma analīze, juridiskā ekspertīze, personālvadība, lietvedība, informācijas tehnoloģiju uzturēšana, grāmatvedība u.c.) (Centrālā statistikas pārvalde)</v>
      </c>
      <c r="H15" s="190">
        <v>584390</v>
      </c>
      <c r="I15" s="211">
        <f>([1]vk!L579+[1]fm!L578)/2</f>
        <v>0.89500000000000002</v>
      </c>
      <c r="J15" s="190">
        <f t="shared" si="0"/>
        <v>523029.05</v>
      </c>
      <c r="K15" s="190">
        <f t="shared" si="1"/>
        <v>-61360.950000000012</v>
      </c>
      <c r="L15" s="192"/>
      <c r="M15" s="148"/>
    </row>
    <row r="16" spans="2:13" ht="142.5" customHeight="1">
      <c r="B16" s="188" t="s">
        <v>851</v>
      </c>
      <c r="C16" s="189" t="s">
        <v>755</v>
      </c>
      <c r="D16" s="189" t="s">
        <v>500</v>
      </c>
      <c r="E16" s="189" t="s">
        <v>757</v>
      </c>
      <c r="F16" s="189" t="str">
        <f>[1]vk!E580</f>
        <v>1110</v>
      </c>
      <c r="G16" s="189" t="str">
        <f>[1]vk!F580</f>
        <v>Vispārējās vadības funkcijas (finanšu plānošana un izlietojuma analīze, juridiskā ekspertīze, personālvadība, lietvedība, informācijas tehnoloģiju uzturēšana, grāmatvedība u.c.) (Patērētāju tiesību aizsardzības centrs)</v>
      </c>
      <c r="H16" s="190">
        <f>[1]vk!G580</f>
        <v>136536</v>
      </c>
      <c r="I16" s="211">
        <f>([1]vk!L580+[1]fm!L579)/2</f>
        <v>0.91500000000000004</v>
      </c>
      <c r="J16" s="190">
        <f t="shared" si="0"/>
        <v>124930.44</v>
      </c>
      <c r="K16" s="190">
        <f t="shared" si="1"/>
        <v>-11605.559999999998</v>
      </c>
      <c r="L16" s="192"/>
      <c r="M16" s="148" t="s">
        <v>265</v>
      </c>
    </row>
    <row r="17" spans="2:13" ht="108" customHeight="1">
      <c r="B17" s="188" t="s">
        <v>851</v>
      </c>
      <c r="C17" s="189" t="s">
        <v>755</v>
      </c>
      <c r="D17" s="189" t="s">
        <v>500</v>
      </c>
      <c r="E17" s="189" t="s">
        <v>757</v>
      </c>
      <c r="F17" s="189" t="str">
        <f>[1]vk!E581</f>
        <v>875</v>
      </c>
      <c r="G17" s="189" t="str">
        <f>[1]vk!F581</f>
        <v>Patērētāju tiesību aizsardzības normatīvo aktu ievērošanas uzraudzība (finanšu pakalpojumi, tūrisms, netaisnīgi līgumu noteikumi u.c.) un patērētāju kolektīvo interešu aizsardzība</v>
      </c>
      <c r="H17" s="190">
        <f>[1]vk!G581</f>
        <v>94525</v>
      </c>
      <c r="I17" s="211">
        <f>([1]vk!L581+[1]fm!L580)/2</f>
        <v>0.98249999999999993</v>
      </c>
      <c r="J17" s="190">
        <f t="shared" si="0"/>
        <v>92870.8125</v>
      </c>
      <c r="K17" s="190">
        <f t="shared" si="1"/>
        <v>-1654.1875</v>
      </c>
      <c r="L17" s="192"/>
      <c r="M17" s="148" t="s">
        <v>265</v>
      </c>
    </row>
    <row r="18" spans="2:13" ht="102" customHeight="1">
      <c r="B18" s="188" t="s">
        <v>851</v>
      </c>
      <c r="C18" s="189" t="s">
        <v>755</v>
      </c>
      <c r="D18" s="189" t="s">
        <v>500</v>
      </c>
      <c r="E18" s="189" t="s">
        <v>757</v>
      </c>
      <c r="F18" s="189" t="str">
        <f>[1]vk!E582</f>
        <v>876</v>
      </c>
      <c r="G18" s="189" t="str">
        <f>[1]vk!F582</f>
        <v>Preču un pakalpojumu drošuma uzraudzība. Bīstamo iekārtu reģistra uzturēšana, cenu norādīšanas, pareizas noteikšanas un patērētāju informēšanas uzraudzība</v>
      </c>
      <c r="H18" s="190">
        <f>[1]vk!G582</f>
        <v>283574</v>
      </c>
      <c r="I18" s="211">
        <f>([1]vk!L582+[1]fm!L581)/2</f>
        <v>0.98249999999999993</v>
      </c>
      <c r="J18" s="190">
        <f t="shared" si="0"/>
        <v>278611.45499999996</v>
      </c>
      <c r="K18" s="190">
        <f t="shared" si="1"/>
        <v>-4962.5450000000419</v>
      </c>
      <c r="L18" s="192"/>
      <c r="M18" s="148" t="s">
        <v>265</v>
      </c>
    </row>
    <row r="19" spans="2:13" ht="63">
      <c r="B19" s="188" t="s">
        <v>851</v>
      </c>
      <c r="C19" s="189" t="s">
        <v>755</v>
      </c>
      <c r="D19" s="189" t="s">
        <v>500</v>
      </c>
      <c r="E19" s="189" t="s">
        <v>757</v>
      </c>
      <c r="F19" s="189" t="str">
        <f>[1]vk!E583</f>
        <v>877</v>
      </c>
      <c r="G19" s="189" t="str">
        <f>[1]vk!F583</f>
        <v>Negodīgas komercprakses, reklāmas, distances tirdzniecības, t.sk. e-komercijas uzraudzība</v>
      </c>
      <c r="H19" s="190">
        <f>[1]vk!G583</f>
        <v>63017</v>
      </c>
      <c r="I19" s="211">
        <f>([1]vk!L583+[1]fm!L582)/2</f>
        <v>0.98</v>
      </c>
      <c r="J19" s="190">
        <f t="shared" si="0"/>
        <v>61756.659999999996</v>
      </c>
      <c r="K19" s="190">
        <f t="shared" si="1"/>
        <v>-1260.3400000000038</v>
      </c>
      <c r="L19" s="192"/>
      <c r="M19" s="148" t="s">
        <v>265</v>
      </c>
    </row>
    <row r="20" spans="2:13" ht="93.75" customHeight="1">
      <c r="B20" s="188" t="s">
        <v>851</v>
      </c>
      <c r="C20" s="189" t="s">
        <v>755</v>
      </c>
      <c r="D20" s="189" t="s">
        <v>500</v>
      </c>
      <c r="E20" s="189" t="s">
        <v>757</v>
      </c>
      <c r="F20" s="189" t="str">
        <f>[1]vk!E584</f>
        <v>878</v>
      </c>
      <c r="G20" s="189" t="str">
        <f>[1]vk!F584</f>
        <v>Mērīšanas līdzekļu atbilstības uzraudzība, lietošanā nodoto mērīšanas līdzekļu valsts metroloģiskā uzraudzība, fasēto preču metroloģiskā kontrole</v>
      </c>
      <c r="H20" s="190">
        <f>[1]vk!G584</f>
        <v>42011</v>
      </c>
      <c r="I20" s="211">
        <f>([1]vk!L584+[1]fm!L583)/2</f>
        <v>0.98</v>
      </c>
      <c r="J20" s="190">
        <f t="shared" si="0"/>
        <v>41170.78</v>
      </c>
      <c r="K20" s="190">
        <f t="shared" si="1"/>
        <v>-840.22000000000116</v>
      </c>
      <c r="L20" s="192"/>
      <c r="M20" s="148" t="s">
        <v>265</v>
      </c>
    </row>
    <row r="21" spans="2:13" ht="78.75">
      <c r="B21" s="188" t="s">
        <v>851</v>
      </c>
      <c r="C21" s="189" t="s">
        <v>755</v>
      </c>
      <c r="D21" s="189" t="s">
        <v>500</v>
      </c>
      <c r="E21" s="189" t="s">
        <v>757</v>
      </c>
      <c r="F21" s="189" t="str">
        <f>[1]vk!E585</f>
        <v>879</v>
      </c>
      <c r="G21" s="189" t="str">
        <f>[1]vk!F585</f>
        <v>Patērētāju iesniegumu par līguma noteikumiem neatbilstošām precēm un pakalpojumiem izskatīšana un palīdzības sniegšana patērētājiem</v>
      </c>
      <c r="H21" s="190">
        <f>[1]vk!G585</f>
        <v>115530</v>
      </c>
      <c r="I21" s="211">
        <f>([1]vk!L585+[1]fm!L584)/2</f>
        <v>0.98</v>
      </c>
      <c r="J21" s="190">
        <f t="shared" si="0"/>
        <v>113219.4</v>
      </c>
      <c r="K21" s="190">
        <f t="shared" si="1"/>
        <v>-2310.6000000000058</v>
      </c>
      <c r="L21" s="192"/>
      <c r="M21" s="148" t="s">
        <v>265</v>
      </c>
    </row>
    <row r="22" spans="2:13" ht="115.5" customHeight="1">
      <c r="B22" s="188" t="s">
        <v>851</v>
      </c>
      <c r="C22" s="189" t="s">
        <v>755</v>
      </c>
      <c r="D22" s="189" t="s">
        <v>500</v>
      </c>
      <c r="E22" s="189" t="s">
        <v>757</v>
      </c>
      <c r="F22" s="189" t="str">
        <f>[1]vk!E586</f>
        <v>880.1</v>
      </c>
      <c r="G22" s="189" t="str">
        <f>[1]vk!F586</f>
        <v>Patērētāju un uzņēmēju informēšana (preventīva pārkāpumu novēršana), patērētāju konsultēšana, informācijas apmaiņa ar ES par bīstamām precēm</v>
      </c>
      <c r="H22" s="190">
        <f>[1]vk!G586</f>
        <v>73519</v>
      </c>
      <c r="I22" s="211">
        <f>([1]vk!L586+[1]fm!L585)/2</f>
        <v>0.95250000000000001</v>
      </c>
      <c r="J22" s="190">
        <f t="shared" si="0"/>
        <v>70026.847500000003</v>
      </c>
      <c r="K22" s="190">
        <f t="shared" si="1"/>
        <v>-3492.1524999999965</v>
      </c>
      <c r="L22" s="192"/>
      <c r="M22" s="148" t="s">
        <v>265</v>
      </c>
    </row>
    <row r="23" spans="2:13" ht="168.75" customHeight="1">
      <c r="B23" s="188" t="s">
        <v>851</v>
      </c>
      <c r="C23" s="189" t="s">
        <v>755</v>
      </c>
      <c r="D23" s="189" t="s">
        <v>500</v>
      </c>
      <c r="E23" s="189" t="s">
        <v>758</v>
      </c>
      <c r="F23" s="189" t="str">
        <f>[1]vk!E587</f>
        <v>1111</v>
      </c>
      <c r="G23" s="189" t="str">
        <f>[1]vk!F587</f>
        <v>Vispārējās vadības funkcijas (finanšu plānošana un izlietojuma analīze), lietvedība, informācijas tehnoloģiju uzturēšana, dokumentu pārvaldība, arhīva pakalpojumi, sekretariāta funkcija, darba aizsardzība, apgāde, pretkorupcijas pasākumu plāna īstenošana</v>
      </c>
      <c r="H23" s="190">
        <f>[1]vk!G587</f>
        <v>27024</v>
      </c>
      <c r="I23" s="211">
        <f>([1]vk!L587+[1]fm!L586)/2</f>
        <v>0.89999999999999991</v>
      </c>
      <c r="J23" s="190">
        <f t="shared" si="0"/>
        <v>24321.599999999999</v>
      </c>
      <c r="K23" s="190">
        <f t="shared" si="1"/>
        <v>-2702.4000000000015</v>
      </c>
      <c r="L23" s="192"/>
      <c r="M23" s="148"/>
    </row>
    <row r="24" spans="2:13" ht="63">
      <c r="B24" s="188" t="s">
        <v>851</v>
      </c>
      <c r="C24" s="189" t="s">
        <v>755</v>
      </c>
      <c r="D24" s="189" t="s">
        <v>500</v>
      </c>
      <c r="E24" s="189" t="s">
        <v>758</v>
      </c>
      <c r="F24" s="189" t="str">
        <f>[1]vk!E588</f>
        <v>881</v>
      </c>
      <c r="G24" s="189" t="str">
        <f>[1]vk!F588</f>
        <v>Uzņēmumu apvienošanās kontroles veikšana</v>
      </c>
      <c r="H24" s="190">
        <f>[1]vk!G588</f>
        <v>252224</v>
      </c>
      <c r="I24" s="211">
        <f>([1]vk!L588+[1]fm!L587)/2</f>
        <v>0.97499999999999998</v>
      </c>
      <c r="J24" s="190">
        <f t="shared" si="0"/>
        <v>245918.4</v>
      </c>
      <c r="K24" s="190">
        <f t="shared" si="1"/>
        <v>-6305.6000000000058</v>
      </c>
      <c r="L24" s="192"/>
      <c r="M24" s="148"/>
    </row>
    <row r="25" spans="2:13" ht="63">
      <c r="B25" s="188" t="s">
        <v>851</v>
      </c>
      <c r="C25" s="189" t="s">
        <v>755</v>
      </c>
      <c r="D25" s="189" t="s">
        <v>500</v>
      </c>
      <c r="E25" s="189" t="s">
        <v>758</v>
      </c>
      <c r="F25" s="189" t="str">
        <f>[1]vk!E589</f>
        <v>883</v>
      </c>
      <c r="G25" s="189" t="str">
        <f>[1]vk!F589</f>
        <v>Konkurences un Reklāmas likuma pārkāpumu izmeklēšana un uzraudzība</v>
      </c>
      <c r="H25" s="190">
        <f>[1]vk!G589</f>
        <v>171153</v>
      </c>
      <c r="I25" s="211">
        <f>([1]vk!L589+[1]fm!L588)/2</f>
        <v>0.97499999999999998</v>
      </c>
      <c r="J25" s="190">
        <f t="shared" si="0"/>
        <v>166874.17499999999</v>
      </c>
      <c r="K25" s="190">
        <f t="shared" si="1"/>
        <v>-4278.8250000000116</v>
      </c>
      <c r="L25" s="192"/>
      <c r="M25" s="148"/>
    </row>
    <row r="26" spans="2:13" ht="63">
      <c r="B26" s="188" t="s">
        <v>851</v>
      </c>
      <c r="C26" s="189" t="s">
        <v>755</v>
      </c>
      <c r="D26" s="189" t="s">
        <v>500</v>
      </c>
      <c r="E26" s="189" t="str">
        <f>[1]vk!D590</f>
        <v>Sabiedrisko pakalpojumu regulēšana</v>
      </c>
      <c r="F26" s="189" t="str">
        <f>[1]vk!E590</f>
        <v>887</v>
      </c>
      <c r="G26" s="189" t="str">
        <f>[1]vk!F590</f>
        <v>Sabiedrisko pakalpojumu regulēšanas komisijas darbības nodrošināšana</v>
      </c>
      <c r="H26" s="190">
        <v>3675492</v>
      </c>
      <c r="I26" s="211">
        <v>1</v>
      </c>
      <c r="J26" s="190">
        <f t="shared" si="0"/>
        <v>3675492</v>
      </c>
      <c r="K26" s="190">
        <f t="shared" si="1"/>
        <v>0</v>
      </c>
      <c r="L26" s="192"/>
      <c r="M26" s="148"/>
    </row>
    <row r="27" spans="2:13" ht="73.5" customHeight="1">
      <c r="B27" s="188" t="s">
        <v>851</v>
      </c>
      <c r="C27" s="189" t="s">
        <v>755</v>
      </c>
      <c r="D27" s="189" t="s">
        <v>500</v>
      </c>
      <c r="E27" s="189" t="str">
        <f>[1]vk!D591</f>
        <v>Atbilstības novērtēšana un kvalitātes nodrošināšana</v>
      </c>
      <c r="F27" s="189" t="str">
        <f>[1]vk!E591</f>
        <v>888</v>
      </c>
      <c r="G27" s="189" t="str">
        <f>[1]vk!F591</f>
        <v>Standartizācijas, metroloģijas un akreditācijas politikas īstenošana</v>
      </c>
      <c r="H27" s="190">
        <v>259744</v>
      </c>
      <c r="I27" s="211">
        <f>([1]vk!L591+[1]fm!L590)/2</f>
        <v>0.89999999999999991</v>
      </c>
      <c r="J27" s="190">
        <f t="shared" si="0"/>
        <v>233769.59999999998</v>
      </c>
      <c r="K27" s="190">
        <f t="shared" si="1"/>
        <v>-25974.400000000023</v>
      </c>
      <c r="L27" s="192"/>
      <c r="M27" s="148" t="s">
        <v>266</v>
      </c>
    </row>
    <row r="28" spans="2:13" ht="63">
      <c r="B28" s="188" t="s">
        <v>851</v>
      </c>
      <c r="C28" s="189" t="s">
        <v>755</v>
      </c>
      <c r="D28" s="189" t="s">
        <v>500</v>
      </c>
      <c r="E28" s="199" t="str">
        <f>[1]vk!D592</f>
        <v>Būvniecības, enerģētikas un mājokļu valsts aģentūra</v>
      </c>
      <c r="F28" s="199" t="str">
        <f>[1]vk!E592</f>
        <v>940</v>
      </c>
      <c r="G28" s="199" t="str">
        <f>[1]vk!F592</f>
        <v>Mājokļu politikas īstenošana (Privatizācijas aģentūrai vēl nenodoto dzīvojamo māju pārvaldīšana)</v>
      </c>
      <c r="H28" s="197">
        <v>0</v>
      </c>
      <c r="I28" s="217">
        <v>0</v>
      </c>
      <c r="J28" s="190">
        <f t="shared" si="0"/>
        <v>0</v>
      </c>
      <c r="K28" s="197">
        <f t="shared" si="1"/>
        <v>0</v>
      </c>
      <c r="L28" s="183"/>
      <c r="M28" s="148"/>
    </row>
    <row r="29" spans="2:13" s="136" customFormat="1" ht="63">
      <c r="B29" s="188" t="s">
        <v>851</v>
      </c>
      <c r="C29" s="263" t="s">
        <v>755</v>
      </c>
      <c r="D29" s="264" t="s">
        <v>500</v>
      </c>
      <c r="E29" s="264" t="s">
        <v>756</v>
      </c>
      <c r="F29" s="264" t="s">
        <v>859</v>
      </c>
      <c r="G29" s="264" t="s">
        <v>860</v>
      </c>
      <c r="H29" s="265">
        <v>5781270</v>
      </c>
      <c r="I29" s="266">
        <v>1</v>
      </c>
      <c r="J29" s="265">
        <f t="shared" si="0"/>
        <v>5781270</v>
      </c>
      <c r="K29" s="265">
        <f t="shared" si="1"/>
        <v>0</v>
      </c>
      <c r="L29" s="267"/>
      <c r="M29" s="155"/>
    </row>
    <row r="30" spans="2:13" ht="63">
      <c r="B30" s="188" t="s">
        <v>851</v>
      </c>
      <c r="C30" s="188" t="s">
        <v>755</v>
      </c>
      <c r="D30" s="188" t="s">
        <v>500</v>
      </c>
      <c r="E30" s="188"/>
      <c r="F30" s="188"/>
      <c r="G30" s="188"/>
      <c r="H30" s="194">
        <f>SUM(H8:H29)</f>
        <v>16956717</v>
      </c>
      <c r="I30" s="212"/>
      <c r="J30" s="194">
        <f>SUM(J8:J29)</f>
        <v>16596113.244999999</v>
      </c>
      <c r="K30" s="194">
        <f>SUM(J30-H30)</f>
        <v>-360603.75500000082</v>
      </c>
      <c r="L30" s="196">
        <f>SUM(1-(J30/H30))</f>
        <v>2.1266130407200934E-2</v>
      </c>
      <c r="M30" s="141"/>
    </row>
    <row r="31" spans="2:13" ht="63">
      <c r="B31" s="188" t="s">
        <v>851</v>
      </c>
      <c r="C31" s="189" t="s">
        <v>759</v>
      </c>
      <c r="D31" s="189" t="s">
        <v>502</v>
      </c>
      <c r="E31" s="189" t="s">
        <v>760</v>
      </c>
      <c r="F31" s="189">
        <f>[1]vk!E594</f>
        <v>62</v>
      </c>
      <c r="G31" s="189" t="str">
        <f>[1]vk!F594</f>
        <v>(Servisa funkcija) Nodokļu uzskaite un piedziņa</v>
      </c>
      <c r="H31" s="190">
        <f>[1]vk!G594</f>
        <v>17154664</v>
      </c>
      <c r="I31" s="211">
        <f>([1]vk!L594+[1]fm!L593)/2</f>
        <v>0.99750000000000005</v>
      </c>
      <c r="J31" s="190">
        <f t="shared" ref="J31:J53" si="2">SUM(H31*I31)</f>
        <v>17111777.34</v>
      </c>
      <c r="K31" s="190">
        <f t="shared" si="1"/>
        <v>-42886.660000000149</v>
      </c>
      <c r="L31" s="192"/>
      <c r="M31" s="278" t="s">
        <v>196</v>
      </c>
    </row>
    <row r="32" spans="2:13" ht="63">
      <c r="B32" s="188" t="s">
        <v>851</v>
      </c>
      <c r="C32" s="189" t="s">
        <v>759</v>
      </c>
      <c r="D32" s="189" t="s">
        <v>502</v>
      </c>
      <c r="E32" s="189" t="s">
        <v>760</v>
      </c>
      <c r="F32" s="189">
        <f>[1]vk!E595</f>
        <v>63</v>
      </c>
      <c r="G32" s="189" t="str">
        <f>[1]vk!F595</f>
        <v>(Servisa funkcija) Muitas lietu administrēšana</v>
      </c>
      <c r="H32" s="190">
        <f>[1]vk!G595</f>
        <v>13462010</v>
      </c>
      <c r="I32" s="211">
        <f>([1]vk!L595+[1]fm!L594)/2</f>
        <v>0.99750000000000005</v>
      </c>
      <c r="J32" s="190">
        <f t="shared" si="2"/>
        <v>13428354.975000001</v>
      </c>
      <c r="K32" s="190">
        <f t="shared" si="1"/>
        <v>-33655.02499999851</v>
      </c>
      <c r="L32" s="192"/>
      <c r="M32" s="281"/>
    </row>
    <row r="33" spans="2:13" ht="63">
      <c r="B33" s="188" t="s">
        <v>851</v>
      </c>
      <c r="C33" s="189" t="s">
        <v>759</v>
      </c>
      <c r="D33" s="189" t="s">
        <v>502</v>
      </c>
      <c r="E33" s="189" t="s">
        <v>760</v>
      </c>
      <c r="F33" s="189">
        <f>[1]vk!E596</f>
        <v>1162</v>
      </c>
      <c r="G33" s="189" t="str">
        <f>[1]vk!F596</f>
        <v>Atbalsta funkcija</v>
      </c>
      <c r="H33" s="190">
        <f>[1]vk!G596</f>
        <v>5672891</v>
      </c>
      <c r="I33" s="211">
        <f>([1]vk!L596+[1]fm!L595)/2</f>
        <v>0.89999999999999991</v>
      </c>
      <c r="J33" s="190">
        <f t="shared" si="2"/>
        <v>5105601.8999999994</v>
      </c>
      <c r="K33" s="190">
        <f t="shared" si="1"/>
        <v>-567289.10000000056</v>
      </c>
      <c r="L33" s="192"/>
      <c r="M33" s="281"/>
    </row>
    <row r="34" spans="2:13" ht="63">
      <c r="B34" s="188" t="s">
        <v>851</v>
      </c>
      <c r="C34" s="189" t="s">
        <v>759</v>
      </c>
      <c r="D34" s="189" t="s">
        <v>502</v>
      </c>
      <c r="E34" s="189" t="s">
        <v>760</v>
      </c>
      <c r="F34" s="189">
        <f>[1]vk!E597</f>
        <v>80</v>
      </c>
      <c r="G34" s="189" t="str">
        <f>[1]vk!F597</f>
        <v>(Kontroles funkcija) Nodokļu kontrole</v>
      </c>
      <c r="H34" s="190">
        <f>[1]vk!G597</f>
        <v>5646549</v>
      </c>
      <c r="I34" s="211">
        <f>([1]vk!L597+[1]fm!L596)/2</f>
        <v>0.99750000000000005</v>
      </c>
      <c r="J34" s="190">
        <f t="shared" si="2"/>
        <v>5632432.6275000004</v>
      </c>
      <c r="K34" s="190">
        <f t="shared" si="1"/>
        <v>-14116.37249999959</v>
      </c>
      <c r="L34" s="192"/>
      <c r="M34" s="281"/>
    </row>
    <row r="35" spans="2:13" ht="63">
      <c r="B35" s="188" t="s">
        <v>851</v>
      </c>
      <c r="C35" s="189" t="s">
        <v>759</v>
      </c>
      <c r="D35" s="189" t="s">
        <v>502</v>
      </c>
      <c r="E35" s="189" t="s">
        <v>760</v>
      </c>
      <c r="F35" s="189">
        <f>[1]vk!E598</f>
        <v>78</v>
      </c>
      <c r="G35" s="189" t="str">
        <f>[1]vk!F598</f>
        <v>(Kontroles funkcija) Noziedzīgu nodarījumu un likumpārkāpumu atklāšana un novēršana muitas jomā</v>
      </c>
      <c r="H35" s="190">
        <f>[1]vk!G598</f>
        <v>2711860</v>
      </c>
      <c r="I35" s="211">
        <f>([1]vk!L598+[1]fm!L597)/2</f>
        <v>0.99750000000000005</v>
      </c>
      <c r="J35" s="190">
        <f t="shared" si="2"/>
        <v>2705080.35</v>
      </c>
      <c r="K35" s="190">
        <f t="shared" si="1"/>
        <v>-6779.6499999999069</v>
      </c>
      <c r="L35" s="192"/>
      <c r="M35" s="281"/>
    </row>
    <row r="36" spans="2:13" ht="63">
      <c r="B36" s="188" t="s">
        <v>851</v>
      </c>
      <c r="C36" s="189" t="s">
        <v>759</v>
      </c>
      <c r="D36" s="189" t="s">
        <v>502</v>
      </c>
      <c r="E36" s="189" t="s">
        <v>760</v>
      </c>
      <c r="F36" s="189">
        <f>[1]vk!E599</f>
        <v>61</v>
      </c>
      <c r="G36" s="189" t="str">
        <f>[1]vk!F599</f>
        <v>(Kontroles funkcija) Noziedzīgu nodarījumu atklāšana un novēršana nodokļu jomā</v>
      </c>
      <c r="H36" s="190">
        <f>[1]vk!G599</f>
        <v>2451700</v>
      </c>
      <c r="I36" s="211">
        <f>([1]vk!L599+[1]fm!L598)/2</f>
        <v>0.99750000000000005</v>
      </c>
      <c r="J36" s="190">
        <f t="shared" si="2"/>
        <v>2445570.75</v>
      </c>
      <c r="K36" s="190">
        <f t="shared" si="1"/>
        <v>-6129.25</v>
      </c>
      <c r="L36" s="192"/>
      <c r="M36" s="281"/>
    </row>
    <row r="37" spans="2:13" ht="63">
      <c r="B37" s="188" t="s">
        <v>851</v>
      </c>
      <c r="C37" s="189" t="s">
        <v>759</v>
      </c>
      <c r="D37" s="189" t="s">
        <v>502</v>
      </c>
      <c r="E37" s="189" t="s">
        <v>760</v>
      </c>
      <c r="F37" s="189">
        <f>[1]vk!E600</f>
        <v>69</v>
      </c>
      <c r="G37" s="189" t="str">
        <f>[1]vk!F600</f>
        <v xml:space="preserve"> (Servisa funkcija) Akcīzes preču aprites uzraudzība</v>
      </c>
      <c r="H37" s="190">
        <f>[1]vk!G600</f>
        <v>2086958</v>
      </c>
      <c r="I37" s="211">
        <f>([1]vk!L600+[1]fm!L599)/2</f>
        <v>0.99750000000000005</v>
      </c>
      <c r="J37" s="190">
        <f t="shared" si="2"/>
        <v>2081740.6050000002</v>
      </c>
      <c r="K37" s="190">
        <f t="shared" si="1"/>
        <v>-5217.3949999997858</v>
      </c>
      <c r="L37" s="192"/>
      <c r="M37" s="281"/>
    </row>
    <row r="38" spans="2:13" ht="63">
      <c r="B38" s="188" t="s">
        <v>851</v>
      </c>
      <c r="C38" s="189" t="s">
        <v>759</v>
      </c>
      <c r="D38" s="189" t="s">
        <v>502</v>
      </c>
      <c r="E38" s="189" t="s">
        <v>760</v>
      </c>
      <c r="F38" s="189">
        <f>[1]vk!E601</f>
        <v>968</v>
      </c>
      <c r="G38" s="189" t="str">
        <f>[1]vk!F601</f>
        <v>(Servisa funkcija) Konsultāciju sniegšana</v>
      </c>
      <c r="H38" s="190">
        <f>[1]vk!G601</f>
        <v>1982946</v>
      </c>
      <c r="I38" s="211">
        <f>([1]vk!L601+[1]fm!L600)/2</f>
        <v>0.87749999999999995</v>
      </c>
      <c r="J38" s="190">
        <f t="shared" si="2"/>
        <v>1740035.115</v>
      </c>
      <c r="K38" s="190">
        <f t="shared" si="1"/>
        <v>-242910.88500000001</v>
      </c>
      <c r="L38" s="192"/>
      <c r="M38" s="281"/>
    </row>
    <row r="39" spans="2:13" ht="63">
      <c r="B39" s="188" t="s">
        <v>851</v>
      </c>
      <c r="C39" s="189" t="s">
        <v>759</v>
      </c>
      <c r="D39" s="189" t="s">
        <v>502</v>
      </c>
      <c r="E39" s="189" t="s">
        <v>760</v>
      </c>
      <c r="F39" s="189">
        <f>[1]vk!E602</f>
        <v>1154</v>
      </c>
      <c r="G39" s="189" t="str">
        <f>[1]vk!F602</f>
        <v>(Servisa funkcija) Pirmstiesas strīdu izskatīšana</v>
      </c>
      <c r="H39" s="190">
        <f>[1]vk!G602</f>
        <v>638571</v>
      </c>
      <c r="I39" s="211">
        <f>([1]vk!L602+[1]fm!L601)/2</f>
        <v>0.87749999999999995</v>
      </c>
      <c r="J39" s="190">
        <f t="shared" si="2"/>
        <v>560346.05249999999</v>
      </c>
      <c r="K39" s="190">
        <f t="shared" si="1"/>
        <v>-78224.947500000009</v>
      </c>
      <c r="L39" s="192"/>
      <c r="M39" s="281"/>
    </row>
    <row r="40" spans="2:13" ht="63">
      <c r="B40" s="188" t="s">
        <v>851</v>
      </c>
      <c r="C40" s="189" t="s">
        <v>759</v>
      </c>
      <c r="D40" s="189" t="s">
        <v>502</v>
      </c>
      <c r="E40" s="189" t="s">
        <v>760</v>
      </c>
      <c r="F40" s="189">
        <f>[1]vk!E603</f>
        <v>79</v>
      </c>
      <c r="G40" s="189" t="str">
        <f>[1]vk!F603</f>
        <v>(Kontroles funkcija) Muitas auditi</v>
      </c>
      <c r="H40" s="190">
        <f>[1]vk!G603</f>
        <v>584996</v>
      </c>
      <c r="I40" s="211">
        <f>([1]vk!L603+[1]fm!L602)/2</f>
        <v>0.99750000000000005</v>
      </c>
      <c r="J40" s="190">
        <f t="shared" si="2"/>
        <v>583533.51</v>
      </c>
      <c r="K40" s="190">
        <f t="shared" si="1"/>
        <v>-1462.4899999999907</v>
      </c>
      <c r="L40" s="192"/>
      <c r="M40" s="281"/>
    </row>
    <row r="41" spans="2:13" ht="63">
      <c r="B41" s="188" t="s">
        <v>851</v>
      </c>
      <c r="C41" s="189" t="s">
        <v>759</v>
      </c>
      <c r="D41" s="189" t="s">
        <v>502</v>
      </c>
      <c r="E41" s="189" t="s">
        <v>760</v>
      </c>
      <c r="F41" s="189">
        <f>[1]vk!E604</f>
        <v>1163</v>
      </c>
      <c r="G41" s="189" t="str">
        <f>[1]vk!F604</f>
        <v>(Servisa funkcija) Interešu konflikta novēršana valsts amatpersonu darbībā</v>
      </c>
      <c r="H41" s="190">
        <f>[1]vk!G604</f>
        <v>488128</v>
      </c>
      <c r="I41" s="211">
        <f>([1]vk!L604+[1]fm!L603)/2</f>
        <v>0.99750000000000005</v>
      </c>
      <c r="J41" s="190">
        <f t="shared" si="2"/>
        <v>486907.68000000005</v>
      </c>
      <c r="K41" s="190">
        <f t="shared" ref="K41:K77" si="3">SUM(J41-H41)</f>
        <v>-1220.3199999999488</v>
      </c>
      <c r="L41" s="192"/>
      <c r="M41" s="281"/>
    </row>
    <row r="42" spans="2:13" ht="141.75">
      <c r="B42" s="188" t="s">
        <v>851</v>
      </c>
      <c r="C42" s="189" t="s">
        <v>759</v>
      </c>
      <c r="D42" s="189" t="s">
        <v>502</v>
      </c>
      <c r="E42" s="189" t="s">
        <v>761</v>
      </c>
      <c r="F42" s="189">
        <f>[1]vk!E605</f>
        <v>70</v>
      </c>
      <c r="G42" s="189" t="str">
        <f>[1]vk!F605</f>
        <v>Valsts budžeta izpilde</v>
      </c>
      <c r="H42" s="190">
        <f>[1]vk!G605</f>
        <v>1856128</v>
      </c>
      <c r="I42" s="211">
        <f>([1]vk!L605+[1]fm!L604)/2</f>
        <v>0.99750000000000005</v>
      </c>
      <c r="J42" s="190">
        <f t="shared" si="2"/>
        <v>1851487.6800000002</v>
      </c>
      <c r="K42" s="190">
        <f t="shared" si="3"/>
        <v>-4640.3199999998324</v>
      </c>
      <c r="L42" s="192"/>
      <c r="M42" s="137" t="s">
        <v>197</v>
      </c>
    </row>
    <row r="43" spans="2:13" ht="101.25">
      <c r="B43" s="188" t="s">
        <v>851</v>
      </c>
      <c r="C43" s="189" t="s">
        <v>759</v>
      </c>
      <c r="D43" s="189" t="s">
        <v>502</v>
      </c>
      <c r="E43" s="189" t="s">
        <v>761</v>
      </c>
      <c r="F43" s="189">
        <f>[1]vk!E606</f>
        <v>71</v>
      </c>
      <c r="G43" s="189" t="str">
        <f>[1]vk!F606</f>
        <v>Valsts parāda vadība</v>
      </c>
      <c r="H43" s="190">
        <f>[1]vk!G606</f>
        <v>748452</v>
      </c>
      <c r="I43" s="211">
        <f>([1]vk!L606+[1]fm!L605)/2</f>
        <v>0.99750000000000005</v>
      </c>
      <c r="J43" s="190">
        <f t="shared" si="2"/>
        <v>746580.87</v>
      </c>
      <c r="K43" s="190">
        <f t="shared" si="3"/>
        <v>-1871.1300000000047</v>
      </c>
      <c r="L43" s="192"/>
      <c r="M43" s="137" t="s">
        <v>29</v>
      </c>
    </row>
    <row r="44" spans="2:13" ht="141.75">
      <c r="B44" s="188" t="s">
        <v>851</v>
      </c>
      <c r="C44" s="189" t="s">
        <v>759</v>
      </c>
      <c r="D44" s="189" t="s">
        <v>502</v>
      </c>
      <c r="E44" s="189" t="s">
        <v>761</v>
      </c>
      <c r="F44" s="189">
        <f>[1]vk!E607</f>
        <v>73</v>
      </c>
      <c r="G44" s="189" t="str">
        <f>[1]vk!F607</f>
        <v>Naudas līdzekļu un valsts budžeta aizdevumu vadība</v>
      </c>
      <c r="H44" s="190">
        <f>[1]vk!G607</f>
        <v>748452</v>
      </c>
      <c r="I44" s="211">
        <f>([1]vk!L607+[1]fm!L606)/2</f>
        <v>0.99750000000000005</v>
      </c>
      <c r="J44" s="190">
        <f t="shared" si="2"/>
        <v>746580.87</v>
      </c>
      <c r="K44" s="190">
        <f t="shared" si="3"/>
        <v>-1871.1300000000047</v>
      </c>
      <c r="L44" s="192"/>
      <c r="M44" s="137" t="s">
        <v>198</v>
      </c>
    </row>
    <row r="45" spans="2:13" ht="141.75">
      <c r="B45" s="188" t="s">
        <v>851</v>
      </c>
      <c r="C45" s="189" t="s">
        <v>759</v>
      </c>
      <c r="D45" s="189" t="s">
        <v>502</v>
      </c>
      <c r="E45" s="189" t="s">
        <v>761</v>
      </c>
      <c r="F45" s="189">
        <f>[1]vk!E608</f>
        <v>72</v>
      </c>
      <c r="G45" s="189" t="str">
        <f>[1]vk!F608</f>
        <v>ES politiku instrumentu maksājumu iestādes un sertifikācijas iestādes funkciju</v>
      </c>
      <c r="H45" s="190">
        <f>[1]vk!G608</f>
        <v>374226</v>
      </c>
      <c r="I45" s="211">
        <f>([1]vk!L608+[1]fm!L607)/2</f>
        <v>0.96</v>
      </c>
      <c r="J45" s="190">
        <f t="shared" si="2"/>
        <v>359256.95999999996</v>
      </c>
      <c r="K45" s="190">
        <f t="shared" si="3"/>
        <v>-14969.040000000037</v>
      </c>
      <c r="L45" s="192"/>
      <c r="M45" s="137" t="s">
        <v>199</v>
      </c>
    </row>
    <row r="46" spans="2:13" ht="110.25">
      <c r="B46" s="188" t="s">
        <v>851</v>
      </c>
      <c r="C46" s="189" t="s">
        <v>759</v>
      </c>
      <c r="D46" s="189" t="s">
        <v>502</v>
      </c>
      <c r="E46" s="189" t="str">
        <f>[1]vk!D609</f>
        <v>Eiropas Savienības pirmsstrukturālo, strukturālo un citu finanšu instrumentu koordinācija</v>
      </c>
      <c r="F46" s="189">
        <f>[1]vk!E609</f>
        <v>82</v>
      </c>
      <c r="G46" s="189" t="str">
        <f>[1]vk!F609</f>
        <v xml:space="preserve"> ES fondu un citu finanšu instrumentu līdzekļu administrēšanas, Solidaritātes un migrācijas plūsmu pārvaldīšanas pamatprogrammas izdevumu</v>
      </c>
      <c r="H46" s="190">
        <f>[1]vk!G609</f>
        <v>974770</v>
      </c>
      <c r="I46" s="211">
        <f>([1]vk!L609+[1]fm!L608)/2</f>
        <v>0.98750000000000004</v>
      </c>
      <c r="J46" s="190">
        <f t="shared" si="2"/>
        <v>962585.375</v>
      </c>
      <c r="K46" s="190">
        <f t="shared" si="3"/>
        <v>-12184.625</v>
      </c>
      <c r="L46" s="192"/>
      <c r="M46" s="137" t="s">
        <v>200</v>
      </c>
    </row>
    <row r="47" spans="2:13" ht="81">
      <c r="B47" s="188" t="s">
        <v>851</v>
      </c>
      <c r="C47" s="189" t="s">
        <v>759</v>
      </c>
      <c r="D47" s="189" t="s">
        <v>502</v>
      </c>
      <c r="E47" s="189" t="str">
        <f>[1]vk!D610</f>
        <v>Izložu un azartspēļu organizēšanas un norises uzraudzība</v>
      </c>
      <c r="F47" s="189">
        <f>[1]vk!E610</f>
        <v>89</v>
      </c>
      <c r="G47" s="189" t="str">
        <f>[1]vk!F610</f>
        <v>Valsts politikas realizēšana izložu un azartspēļu jomā</v>
      </c>
      <c r="H47" s="190">
        <f>[1]vk!G610</f>
        <v>267025</v>
      </c>
      <c r="I47" s="211">
        <f>([1]vk!L610+[1]fm!L609)/2</f>
        <v>0.91999999999999993</v>
      </c>
      <c r="J47" s="190">
        <f t="shared" si="2"/>
        <v>245662.99999999997</v>
      </c>
      <c r="K47" s="190">
        <f t="shared" si="3"/>
        <v>-21362.000000000029</v>
      </c>
      <c r="L47" s="192"/>
      <c r="M47" s="137" t="s">
        <v>201</v>
      </c>
    </row>
    <row r="48" spans="2:13" ht="78.75">
      <c r="B48" s="188" t="s">
        <v>851</v>
      </c>
      <c r="C48" s="189" t="s">
        <v>759</v>
      </c>
      <c r="D48" s="189" t="s">
        <v>502</v>
      </c>
      <c r="E48" s="189" t="s">
        <v>762</v>
      </c>
      <c r="F48" s="189">
        <f>[1]vk!E611</f>
        <v>76</v>
      </c>
      <c r="G48" s="189" t="str">
        <f>[1]vk!F611</f>
        <v xml:space="preserve">Uzraudzīt pasūtītāju, sabiedrisko pakalpojumu sniedzēju, publisko partneru un publisko partneru pārstāvju veikto iepirkuma procedūru un </v>
      </c>
      <c r="H48" s="190">
        <f>[1]vk!G611</f>
        <v>202906</v>
      </c>
      <c r="I48" s="211">
        <f>([1]vk!L611+[1]fm!L610)/2</f>
        <v>0.99</v>
      </c>
      <c r="J48" s="190">
        <f t="shared" si="2"/>
        <v>200876.94</v>
      </c>
      <c r="K48" s="190">
        <f t="shared" si="3"/>
        <v>-2029.0599999999977</v>
      </c>
      <c r="L48" s="192"/>
      <c r="M48" s="278" t="s">
        <v>202</v>
      </c>
    </row>
    <row r="49" spans="2:13" ht="78.75">
      <c r="B49" s="188" t="s">
        <v>851</v>
      </c>
      <c r="C49" s="189" t="s">
        <v>759</v>
      </c>
      <c r="D49" s="189" t="s">
        <v>502</v>
      </c>
      <c r="E49" s="189" t="s">
        <v>762</v>
      </c>
      <c r="F49" s="189">
        <f>[1]vk!E612</f>
        <v>77</v>
      </c>
      <c r="G49" s="189" t="str">
        <f>[1]vk!F612</f>
        <v>Sniegt metodisko atbalstu iepirkuma procedūru organizēšanā - publisko iepirkumu kompetences centra funkcija.</v>
      </c>
      <c r="H49" s="190">
        <f>[1]vk!G612</f>
        <v>80231</v>
      </c>
      <c r="I49" s="211">
        <f>([1]vk!L612+[1]fm!L611)/2</f>
        <v>0.96</v>
      </c>
      <c r="J49" s="190">
        <f t="shared" si="2"/>
        <v>77021.759999999995</v>
      </c>
      <c r="K49" s="190">
        <f t="shared" si="3"/>
        <v>-3209.2400000000052</v>
      </c>
      <c r="L49" s="192"/>
      <c r="M49" s="278"/>
    </row>
    <row r="50" spans="2:13" ht="78.75">
      <c r="B50" s="188" t="s">
        <v>851</v>
      </c>
      <c r="C50" s="189" t="s">
        <v>759</v>
      </c>
      <c r="D50" s="189" t="s">
        <v>502</v>
      </c>
      <c r="E50" s="189" t="s">
        <v>762</v>
      </c>
      <c r="F50" s="189">
        <f>[1]vk!E613</f>
        <v>1156</v>
      </c>
      <c r="G50" s="189" t="str">
        <f>[1]vk!F613</f>
        <v>Nodrošināt Eiropas Savienības fondu projektu iepirkuma dokumentācijas un iepirkuma procedūras norises izlases veida pirmspārbaudi.</v>
      </c>
      <c r="H50" s="190">
        <f>[1]vk!G613</f>
        <v>48716</v>
      </c>
      <c r="I50" s="211">
        <f>([1]vk!L613+[1]fm!L612)/2</f>
        <v>0.94</v>
      </c>
      <c r="J50" s="190">
        <f t="shared" si="2"/>
        <v>45793.04</v>
      </c>
      <c r="K50" s="190">
        <f t="shared" si="3"/>
        <v>-2922.9599999999991</v>
      </c>
      <c r="L50" s="192"/>
      <c r="M50" s="278"/>
    </row>
    <row r="51" spans="2:13" ht="63">
      <c r="B51" s="188" t="s">
        <v>851</v>
      </c>
      <c r="C51" s="189" t="s">
        <v>759</v>
      </c>
      <c r="D51" s="189" t="s">
        <v>502</v>
      </c>
      <c r="E51" s="189" t="s">
        <v>762</v>
      </c>
      <c r="F51" s="189">
        <f>[1]vk!E614</f>
        <v>1157</v>
      </c>
      <c r="G51" s="189" t="str">
        <f>[1]vk!F614</f>
        <v>Publicēt publisko iepirkumu un koncesiju procedūru paziņojumus - nacionālā publisko iepirkumu publikāciju centra funkcija.</v>
      </c>
      <c r="H51" s="190">
        <f>[1]vk!G614</f>
        <v>46663</v>
      </c>
      <c r="I51" s="211">
        <f>([1]vk!L614+[1]fm!L613)/2</f>
        <v>0.9325</v>
      </c>
      <c r="J51" s="190">
        <f t="shared" si="2"/>
        <v>43513.247499999998</v>
      </c>
      <c r="K51" s="190">
        <f t="shared" si="3"/>
        <v>-3149.7525000000023</v>
      </c>
      <c r="L51" s="192"/>
      <c r="M51" s="278"/>
    </row>
    <row r="52" spans="2:13" ht="63">
      <c r="B52" s="188" t="s">
        <v>851</v>
      </c>
      <c r="C52" s="189" t="s">
        <v>759</v>
      </c>
      <c r="D52" s="189" t="s">
        <v>502</v>
      </c>
      <c r="E52" s="189" t="s">
        <v>762</v>
      </c>
      <c r="F52" s="189">
        <f>[1]vk!E615</f>
        <v>1159</v>
      </c>
      <c r="G52" s="189" t="str">
        <f>[1]vk!F615</f>
        <v>Atbalsts iepirkumu uzraudzības politikas īstenošanai</v>
      </c>
      <c r="H52" s="190">
        <f>[1]vk!G615</f>
        <v>42625</v>
      </c>
      <c r="I52" s="211">
        <f>([1]vk!L615+[1]fm!L614)/2</f>
        <v>0.89999999999999991</v>
      </c>
      <c r="J52" s="190">
        <f t="shared" si="2"/>
        <v>38362.499999999993</v>
      </c>
      <c r="K52" s="190">
        <f t="shared" si="3"/>
        <v>-4262.5000000000073</v>
      </c>
      <c r="L52" s="192"/>
      <c r="M52" s="278"/>
    </row>
    <row r="53" spans="2:13" s="30" customFormat="1" ht="72" customHeight="1">
      <c r="B53" s="188" t="s">
        <v>851</v>
      </c>
      <c r="C53" s="199" t="s">
        <v>759</v>
      </c>
      <c r="D53" s="199" t="s">
        <v>502</v>
      </c>
      <c r="E53" s="199" t="s">
        <v>762</v>
      </c>
      <c r="F53" s="199">
        <f>[1]vk!E616</f>
        <v>1158</v>
      </c>
      <c r="G53" s="199" t="str">
        <f>[1]vk!F616</f>
        <v>Apkopot un sniegt statistisko informāciju par iepirkumiem un koncesijām valstī, kā arī sagatavot attiecīgus pārskatus.</v>
      </c>
      <c r="H53" s="197">
        <f>[1]vk!G616</f>
        <v>35557</v>
      </c>
      <c r="I53" s="217">
        <v>1</v>
      </c>
      <c r="J53" s="190">
        <f t="shared" si="2"/>
        <v>35557</v>
      </c>
      <c r="K53" s="197">
        <f t="shared" si="3"/>
        <v>0</v>
      </c>
      <c r="L53" s="200"/>
      <c r="M53" s="278"/>
    </row>
    <row r="54" spans="2:13" ht="63">
      <c r="B54" s="188" t="s">
        <v>851</v>
      </c>
      <c r="C54" s="188" t="s">
        <v>759</v>
      </c>
      <c r="D54" s="188" t="s">
        <v>502</v>
      </c>
      <c r="E54" s="188"/>
      <c r="F54" s="188"/>
      <c r="G54" s="188"/>
      <c r="H54" s="194">
        <f>SUM(H31:H53)</f>
        <v>58307024</v>
      </c>
      <c r="I54" s="212"/>
      <c r="J54" s="194">
        <f>SUM(J31:J53)</f>
        <v>57234660.147499993</v>
      </c>
      <c r="K54" s="194">
        <f t="shared" si="3"/>
        <v>-1072363.8525000066</v>
      </c>
      <c r="L54" s="196">
        <f>SUM(1-(J54/H54))</f>
        <v>1.8391675289412879E-2</v>
      </c>
      <c r="M54" s="141"/>
    </row>
    <row r="55" spans="2:13" ht="63">
      <c r="B55" s="188" t="s">
        <v>851</v>
      </c>
      <c r="C55" s="189" t="s">
        <v>768</v>
      </c>
      <c r="D55" s="189" t="s">
        <v>507</v>
      </c>
      <c r="E55" s="189" t="s">
        <v>769</v>
      </c>
      <c r="F55" s="189" t="str">
        <f>[1]vk!E621</f>
        <v>230</v>
      </c>
      <c r="G55" s="189" t="str">
        <f>[1]vk!F621</f>
        <v>Nodrošināt latviešu valodas apguves iespējas cittautiešiem un bilingvālās izglītības attīstību Latvijā</v>
      </c>
      <c r="H55" s="190">
        <v>274987</v>
      </c>
      <c r="I55" s="211">
        <f>([1]vk!L621+[1]fm!L620)/2</f>
        <v>0.91249999999999998</v>
      </c>
      <c r="J55" s="190">
        <f t="shared" ref="J55:J68" si="4">SUM(H55*I55)</f>
        <v>250925.63749999998</v>
      </c>
      <c r="K55" s="190">
        <f t="shared" si="3"/>
        <v>-24061.362500000017</v>
      </c>
      <c r="L55" s="192"/>
      <c r="M55" s="141"/>
    </row>
    <row r="56" spans="2:13" ht="63">
      <c r="B56" s="188" t="s">
        <v>851</v>
      </c>
      <c r="C56" s="189" t="s">
        <v>768</v>
      </c>
      <c r="D56" s="189" t="s">
        <v>507</v>
      </c>
      <c r="E56" s="189" t="s">
        <v>769</v>
      </c>
      <c r="F56" s="189" t="str">
        <f>[1]vk!E622</f>
        <v>231</v>
      </c>
      <c r="G56" s="189" t="str">
        <f>[1]vk!F622</f>
        <v>Valsts valodas statusa nostiprināšana un valsts valodas ilgtspējīgas attīstības veicināšana</v>
      </c>
      <c r="H56" s="190">
        <v>224989</v>
      </c>
      <c r="I56" s="211">
        <f>([1]vk!L622+[1]fm!L621)/2</f>
        <v>0.76</v>
      </c>
      <c r="J56" s="190">
        <f t="shared" si="4"/>
        <v>170991.64</v>
      </c>
      <c r="K56" s="190">
        <f t="shared" si="3"/>
        <v>-53997.359999999986</v>
      </c>
      <c r="L56" s="192"/>
      <c r="M56" s="141"/>
    </row>
    <row r="57" spans="2:13" ht="63">
      <c r="B57" s="188" t="s">
        <v>851</v>
      </c>
      <c r="C57" s="189" t="s">
        <v>768</v>
      </c>
      <c r="D57" s="189" t="s">
        <v>507</v>
      </c>
      <c r="E57" s="189" t="str">
        <f>[1]vk!D623</f>
        <v>Latvijas Zinātnes padomes darbības nodrošināšana</v>
      </c>
      <c r="F57" s="189" t="str">
        <f>[1]vk!E623</f>
        <v>238</v>
      </c>
      <c r="G57" s="189" t="str">
        <f>[1]vk!F623</f>
        <v>Latvijas Zinātnes padomes (LZP) darbības nodrošināšana</v>
      </c>
      <c r="H57" s="190">
        <f>[1]vk!G623</f>
        <v>50000</v>
      </c>
      <c r="I57" s="211">
        <f>([1]vk!L623+[1]fm!L622)/2</f>
        <v>0.96</v>
      </c>
      <c r="J57" s="190">
        <f t="shared" si="4"/>
        <v>48000</v>
      </c>
      <c r="K57" s="190">
        <f t="shared" si="3"/>
        <v>-2000</v>
      </c>
      <c r="L57" s="192"/>
      <c r="M57" s="141"/>
    </row>
    <row r="58" spans="2:13" ht="63">
      <c r="B58" s="188" t="s">
        <v>851</v>
      </c>
      <c r="C58" s="189" t="s">
        <v>768</v>
      </c>
      <c r="D58" s="189" t="s">
        <v>507</v>
      </c>
      <c r="E58" s="189" t="str">
        <f>[1]vk!D624</f>
        <v>Augstākās izglītības padome</v>
      </c>
      <c r="F58" s="189" t="str">
        <f>[1]vk!E624</f>
        <v>282</v>
      </c>
      <c r="G58" s="189" t="str">
        <f>[1]vk!F624</f>
        <v>Augstākās izglītības padomes administratīvās funkcijas nodrošināšana</v>
      </c>
      <c r="H58" s="190">
        <f>[1]vk!G624</f>
        <v>58173</v>
      </c>
      <c r="I58" s="211">
        <f>([1]vk!L624+[1]fm!L623)/2</f>
        <v>0.42500000000000004</v>
      </c>
      <c r="J58" s="190">
        <f t="shared" si="4"/>
        <v>24723.525000000001</v>
      </c>
      <c r="K58" s="190">
        <f t="shared" si="3"/>
        <v>-33449.474999999999</v>
      </c>
      <c r="L58" s="192"/>
      <c r="M58" s="141"/>
    </row>
    <row r="59" spans="2:13" ht="63">
      <c r="B59" s="188" t="s">
        <v>851</v>
      </c>
      <c r="C59" s="189" t="s">
        <v>768</v>
      </c>
      <c r="D59" s="189" t="s">
        <v>507</v>
      </c>
      <c r="E59" s="189" t="str">
        <f>[1]vk!D625</f>
        <v>Iestāžu darbības nodrošināšana</v>
      </c>
      <c r="F59" s="189" t="str">
        <f>[1]vk!E625</f>
        <v>297</v>
      </c>
      <c r="G59" s="189" t="str">
        <f>[1]vk!F625</f>
        <v>Izglītības politikas ieviešana vispārējā, profesionālajā un interešu izglītībā</v>
      </c>
      <c r="H59" s="190">
        <v>1721982</v>
      </c>
      <c r="I59" s="211">
        <f>([1]vk!L625+[1]fm!L624)/2</f>
        <v>0.91749999999999998</v>
      </c>
      <c r="J59" s="190">
        <f t="shared" si="4"/>
        <v>1579918.4849999999</v>
      </c>
      <c r="K59" s="190">
        <f t="shared" si="3"/>
        <v>-142063.51500000013</v>
      </c>
      <c r="L59" s="192"/>
      <c r="M59" s="141"/>
    </row>
    <row r="60" spans="2:13" ht="63">
      <c r="B60" s="188" t="s">
        <v>851</v>
      </c>
      <c r="C60" s="189" t="s">
        <v>768</v>
      </c>
      <c r="D60" s="189" t="s">
        <v>507</v>
      </c>
      <c r="E60" s="189" t="s">
        <v>770</v>
      </c>
      <c r="F60" s="189" t="str">
        <f>[1]vk!E626</f>
        <v>1036</v>
      </c>
      <c r="G60" s="189" t="str">
        <f>[1]vk!F626</f>
        <v>Nodrošināt vienotu profesionālās izglītības valsts pārbaudījumu satura izstrādi un norisi</v>
      </c>
      <c r="H60" s="190">
        <v>2050</v>
      </c>
      <c r="I60" s="211">
        <f>([1]vk!L626+[1]fm!L625)/2</f>
        <v>0.92500000000000004</v>
      </c>
      <c r="J60" s="190">
        <f t="shared" si="4"/>
        <v>1896.25</v>
      </c>
      <c r="K60" s="190">
        <f t="shared" si="3"/>
        <v>-153.75</v>
      </c>
      <c r="L60" s="192"/>
      <c r="M60" s="141"/>
    </row>
    <row r="61" spans="2:13" ht="63">
      <c r="B61" s="188" t="s">
        <v>851</v>
      </c>
      <c r="C61" s="189" t="s">
        <v>768</v>
      </c>
      <c r="D61" s="189" t="s">
        <v>507</v>
      </c>
      <c r="E61" s="189" t="s">
        <v>770</v>
      </c>
      <c r="F61" s="189" t="str">
        <f>[1]vk!E627</f>
        <v>1037</v>
      </c>
      <c r="G61" s="189" t="str">
        <f>[1]vk!F627</f>
        <v>Nodrošināt izglītojamo mācību sasniegumu novērtēšanu valsts pārbaudījumos vispārējā izglītībā</v>
      </c>
      <c r="H61" s="190">
        <v>214630</v>
      </c>
      <c r="I61" s="211">
        <f>([1]vk!L627+[1]fm!L626)/2</f>
        <v>0.91500000000000004</v>
      </c>
      <c r="J61" s="190">
        <f t="shared" si="4"/>
        <v>196386.45</v>
      </c>
      <c r="K61" s="190">
        <f t="shared" si="3"/>
        <v>-18243.549999999988</v>
      </c>
      <c r="L61" s="192"/>
      <c r="M61" s="141"/>
    </row>
    <row r="62" spans="2:13" ht="78.75">
      <c r="B62" s="188" t="s">
        <v>851</v>
      </c>
      <c r="C62" s="189" t="s">
        <v>768</v>
      </c>
      <c r="D62" s="189" t="s">
        <v>507</v>
      </c>
      <c r="E62" s="189" t="s">
        <v>770</v>
      </c>
      <c r="F62" s="189" t="str">
        <f>[1]vk!E628</f>
        <v>1041</v>
      </c>
      <c r="G62" s="189" t="str">
        <f>[1]vk!F628</f>
        <v>Koordinēt interešu izglītības sistēmas darbību un īstenot atbalsta pasākumus izglītojamo personības attīstībai, spēju un talantu pilnveidei</v>
      </c>
      <c r="H62" s="190">
        <v>16500</v>
      </c>
      <c r="I62" s="211">
        <f>([1]vk!L628+[1]fm!L627)/2</f>
        <v>0.84749999999999992</v>
      </c>
      <c r="J62" s="190">
        <f t="shared" si="4"/>
        <v>13983.749999999998</v>
      </c>
      <c r="K62" s="190">
        <f t="shared" si="3"/>
        <v>-2516.2500000000018</v>
      </c>
      <c r="L62" s="192"/>
      <c r="M62" s="141"/>
    </row>
    <row r="63" spans="2:13" ht="110.25">
      <c r="B63" s="188" t="s">
        <v>851</v>
      </c>
      <c r="C63" s="246" t="s">
        <v>768</v>
      </c>
      <c r="D63" s="247" t="s">
        <v>507</v>
      </c>
      <c r="E63" s="247" t="s">
        <v>770</v>
      </c>
      <c r="F63" s="248" t="str">
        <f>[1]vk!E629</f>
        <v>1043</v>
      </c>
      <c r="G63" s="248" t="str">
        <f>[1]vk!F629</f>
        <v>Nodrošināt valsts valodas prasmes pārbaudi profesionālo un amata pienākumu veikšanai, pastāvīgās uzturēšanās atļaujas saņemšanai un Eiropas Kopienas pastāvīgā iedzīvotāja statusa iegūšanai</v>
      </c>
      <c r="H63" s="249">
        <v>28531</v>
      </c>
      <c r="I63" s="250">
        <v>0.94</v>
      </c>
      <c r="J63" s="249">
        <f t="shared" si="4"/>
        <v>26819.14</v>
      </c>
      <c r="K63" s="249">
        <f t="shared" si="3"/>
        <v>-1711.8600000000006</v>
      </c>
      <c r="L63" s="251"/>
      <c r="M63" s="179"/>
    </row>
    <row r="64" spans="2:13" s="136" customFormat="1" ht="142.5" customHeight="1">
      <c r="B64" s="188" t="s">
        <v>851</v>
      </c>
      <c r="C64" s="252" t="s">
        <v>768</v>
      </c>
      <c r="D64" s="224" t="s">
        <v>507</v>
      </c>
      <c r="E64" s="224" t="s">
        <v>770</v>
      </c>
      <c r="F64" s="224">
        <v>1038</v>
      </c>
      <c r="G64" s="224" t="s">
        <v>855</v>
      </c>
      <c r="H64" s="225">
        <v>1500</v>
      </c>
      <c r="I64" s="253">
        <v>1</v>
      </c>
      <c r="J64" s="225">
        <f t="shared" si="4"/>
        <v>1500</v>
      </c>
      <c r="K64" s="225">
        <f t="shared" si="3"/>
        <v>0</v>
      </c>
      <c r="L64" s="254"/>
      <c r="M64" s="180"/>
    </row>
    <row r="65" spans="2:13" s="136" customFormat="1" ht="63">
      <c r="B65" s="188" t="s">
        <v>851</v>
      </c>
      <c r="C65" s="252" t="s">
        <v>768</v>
      </c>
      <c r="D65" s="224" t="s">
        <v>507</v>
      </c>
      <c r="E65" s="224" t="s">
        <v>770</v>
      </c>
      <c r="F65" s="224">
        <v>1039</v>
      </c>
      <c r="G65" s="224" t="s">
        <v>856</v>
      </c>
      <c r="H65" s="225">
        <v>3500</v>
      </c>
      <c r="I65" s="253">
        <v>1</v>
      </c>
      <c r="J65" s="225">
        <f t="shared" si="4"/>
        <v>3500</v>
      </c>
      <c r="K65" s="225">
        <f t="shared" si="3"/>
        <v>0</v>
      </c>
      <c r="L65" s="254"/>
      <c r="M65" s="180"/>
    </row>
    <row r="66" spans="2:13" s="136" customFormat="1" ht="63">
      <c r="B66" s="188" t="s">
        <v>851</v>
      </c>
      <c r="C66" s="252" t="s">
        <v>768</v>
      </c>
      <c r="D66" s="224" t="s">
        <v>507</v>
      </c>
      <c r="E66" s="224" t="s">
        <v>770</v>
      </c>
      <c r="F66" s="224">
        <v>1040</v>
      </c>
      <c r="G66" s="224" t="s">
        <v>857</v>
      </c>
      <c r="H66" s="225">
        <v>1800</v>
      </c>
      <c r="I66" s="253">
        <v>1</v>
      </c>
      <c r="J66" s="225">
        <f t="shared" si="4"/>
        <v>1800</v>
      </c>
      <c r="K66" s="225">
        <f t="shared" si="3"/>
        <v>0</v>
      </c>
      <c r="L66" s="254"/>
      <c r="M66" s="180"/>
    </row>
    <row r="67" spans="2:13" s="136" customFormat="1" ht="63">
      <c r="B67" s="188" t="s">
        <v>851</v>
      </c>
      <c r="C67" s="252" t="s">
        <v>768</v>
      </c>
      <c r="D67" s="224" t="s">
        <v>507</v>
      </c>
      <c r="E67" s="224" t="s">
        <v>770</v>
      </c>
      <c r="F67" s="255" t="s">
        <v>883</v>
      </c>
      <c r="G67" s="224" t="s">
        <v>884</v>
      </c>
      <c r="H67" s="225">
        <v>1950</v>
      </c>
      <c r="I67" s="253">
        <v>1</v>
      </c>
      <c r="J67" s="225">
        <f>SUM(H67*I67)</f>
        <v>1950</v>
      </c>
      <c r="K67" s="225">
        <f>SUM(J67-H67)</f>
        <v>0</v>
      </c>
      <c r="L67" s="254"/>
      <c r="M67" s="180"/>
    </row>
    <row r="68" spans="2:13" s="136" customFormat="1" ht="63">
      <c r="B68" s="188" t="s">
        <v>851</v>
      </c>
      <c r="C68" s="252" t="s">
        <v>768</v>
      </c>
      <c r="D68" s="224" t="s">
        <v>507</v>
      </c>
      <c r="E68" s="224" t="s">
        <v>770</v>
      </c>
      <c r="F68" s="224">
        <v>298</v>
      </c>
      <c r="G68" s="224" t="s">
        <v>858</v>
      </c>
      <c r="H68" s="225">
        <v>1226</v>
      </c>
      <c r="I68" s="253">
        <v>1</v>
      </c>
      <c r="J68" s="225">
        <f t="shared" si="4"/>
        <v>1226</v>
      </c>
      <c r="K68" s="225">
        <f t="shared" si="3"/>
        <v>0</v>
      </c>
      <c r="L68" s="254"/>
      <c r="M68" s="180"/>
    </row>
    <row r="69" spans="2:13" ht="63">
      <c r="B69" s="188" t="s">
        <v>851</v>
      </c>
      <c r="C69" s="188" t="s">
        <v>768</v>
      </c>
      <c r="D69" s="188" t="s">
        <v>507</v>
      </c>
      <c r="E69" s="188"/>
      <c r="F69" s="188"/>
      <c r="G69" s="188"/>
      <c r="H69" s="194">
        <f>SUM(H55:H68)</f>
        <v>2601818</v>
      </c>
      <c r="I69" s="212"/>
      <c r="J69" s="194">
        <f>SUM(J55:J68)</f>
        <v>2323620.8774999999</v>
      </c>
      <c r="K69" s="194">
        <f>SUM(J69-H69)</f>
        <v>-278197.12250000006</v>
      </c>
      <c r="L69" s="196">
        <f>SUM(1-(J69/H69))</f>
        <v>0.10692412862852052</v>
      </c>
      <c r="M69" s="141"/>
    </row>
    <row r="70" spans="2:13" ht="177.75" customHeight="1">
      <c r="B70" s="188" t="s">
        <v>851</v>
      </c>
      <c r="C70" s="189" t="s">
        <v>771</v>
      </c>
      <c r="D70" s="189" t="s">
        <v>508</v>
      </c>
      <c r="E70" s="189" t="s">
        <v>772</v>
      </c>
      <c r="F70" s="189" t="str">
        <f>[1]vk!E631</f>
        <v>823</v>
      </c>
      <c r="G70" s="189" t="str">
        <f>[1]vk!F631</f>
        <v>Pārtikas drošības valsts uzraudzība un kontrole</v>
      </c>
      <c r="H70" s="190">
        <f>[1]vk!G631</f>
        <v>3068902</v>
      </c>
      <c r="I70" s="211">
        <f>([1]vk!L631+[1]fm!L630)/2</f>
        <v>0.91999999999999993</v>
      </c>
      <c r="J70" s="190">
        <f t="shared" ref="J70:J88" si="5">SUM(H70*I70)</f>
        <v>2823389.84</v>
      </c>
      <c r="K70" s="190">
        <f t="shared" si="3"/>
        <v>-245512.16000000015</v>
      </c>
      <c r="L70" s="192"/>
      <c r="M70" s="280" t="s">
        <v>22</v>
      </c>
    </row>
    <row r="71" spans="2:13" ht="218.25" customHeight="1">
      <c r="B71" s="188" t="s">
        <v>851</v>
      </c>
      <c r="C71" s="189" t="s">
        <v>771</v>
      </c>
      <c r="D71" s="189" t="s">
        <v>508</v>
      </c>
      <c r="E71" s="189" t="s">
        <v>772</v>
      </c>
      <c r="F71" s="189" t="str">
        <f>[1]vk!E632</f>
        <v>824</v>
      </c>
      <c r="G71" s="189" t="str">
        <f>[1]vk!F632</f>
        <v>Veterinārā valsts uzraudzība un kontrole</v>
      </c>
      <c r="H71" s="190">
        <f>[1]vk!G632</f>
        <v>1593891</v>
      </c>
      <c r="I71" s="211">
        <f>([1]vk!L632+[1]fm!L631)/2</f>
        <v>0.91999999999999993</v>
      </c>
      <c r="J71" s="190">
        <f t="shared" si="5"/>
        <v>1466379.72</v>
      </c>
      <c r="K71" s="190">
        <f t="shared" si="3"/>
        <v>-127511.28000000003</v>
      </c>
      <c r="L71" s="192"/>
      <c r="M71" s="280"/>
    </row>
    <row r="72" spans="2:13" ht="408.75" customHeight="1">
      <c r="B72" s="188" t="s">
        <v>851</v>
      </c>
      <c r="C72" s="189" t="s">
        <v>771</v>
      </c>
      <c r="D72" s="189" t="s">
        <v>508</v>
      </c>
      <c r="E72" s="189" t="s">
        <v>772</v>
      </c>
      <c r="F72" s="189" t="str">
        <f>[1]vk!E633</f>
        <v>825</v>
      </c>
      <c r="G72" s="189" t="str">
        <f>[1]vk!F633</f>
        <v>Pārtikas un nepārtikas preču, veterinārā un fitosanitārā robežkontrole</v>
      </c>
      <c r="H72" s="190">
        <f>[1]vk!G633</f>
        <v>1026313</v>
      </c>
      <c r="I72" s="211">
        <f>([1]vk!L633+[1]fm!L632)/2</f>
        <v>0.91999999999999993</v>
      </c>
      <c r="J72" s="190">
        <f t="shared" si="5"/>
        <v>944207.96</v>
      </c>
      <c r="K72" s="190">
        <f t="shared" si="3"/>
        <v>-82105.040000000037</v>
      </c>
      <c r="L72" s="192"/>
      <c r="M72" s="280"/>
    </row>
    <row r="73" spans="2:13" ht="141.75">
      <c r="B73" s="188" t="s">
        <v>851</v>
      </c>
      <c r="C73" s="189" t="s">
        <v>771</v>
      </c>
      <c r="D73" s="189" t="s">
        <v>508</v>
      </c>
      <c r="E73" s="189" t="s">
        <v>772</v>
      </c>
      <c r="F73" s="189" t="str">
        <f>[1]vk!E634</f>
        <v>826</v>
      </c>
      <c r="G73" s="189" t="str">
        <f>[1]vk!F634</f>
        <v>Vispārējā atbalsta funkcija, PVD darbības nodrošināšanai.</v>
      </c>
      <c r="H73" s="190">
        <f>[1]vk!G634</f>
        <v>765713</v>
      </c>
      <c r="I73" s="211">
        <f>([1]vk!L634+[1]fm!L633)/2</f>
        <v>0.89500000000000002</v>
      </c>
      <c r="J73" s="190">
        <f t="shared" si="5"/>
        <v>685313.13500000001</v>
      </c>
      <c r="K73" s="190">
        <f t="shared" si="3"/>
        <v>-80399.864999999991</v>
      </c>
      <c r="L73" s="192"/>
      <c r="M73" s="148" t="s">
        <v>231</v>
      </c>
    </row>
    <row r="74" spans="2:13" ht="78.75">
      <c r="B74" s="188" t="s">
        <v>851</v>
      </c>
      <c r="C74" s="189" t="s">
        <v>771</v>
      </c>
      <c r="D74" s="189" t="s">
        <v>508</v>
      </c>
      <c r="E74" s="189" t="s">
        <v>773</v>
      </c>
      <c r="F74" s="189" t="str">
        <f>[1]vk!E635</f>
        <v>1000</v>
      </c>
      <c r="G74" s="189" t="str">
        <f>[1]vk!F635</f>
        <v>Vispārējā atbalsta funkcija, VTUA darbības nodrošināšanai.</v>
      </c>
      <c r="H74" s="190">
        <v>76554</v>
      </c>
      <c r="I74" s="211">
        <v>1</v>
      </c>
      <c r="J74" s="190">
        <f t="shared" si="5"/>
        <v>76554</v>
      </c>
      <c r="K74" s="190">
        <f t="shared" si="3"/>
        <v>0</v>
      </c>
      <c r="L74" s="192"/>
      <c r="M74" s="148" t="s">
        <v>232</v>
      </c>
    </row>
    <row r="75" spans="2:13" ht="78.75">
      <c r="B75" s="188" t="s">
        <v>851</v>
      </c>
      <c r="C75" s="189" t="s">
        <v>771</v>
      </c>
      <c r="D75" s="189" t="s">
        <v>508</v>
      </c>
      <c r="E75" s="189" t="s">
        <v>773</v>
      </c>
      <c r="F75" s="189" t="str">
        <f>[1]vk!E636</f>
        <v>828</v>
      </c>
      <c r="G75" s="189" t="str">
        <f>[1]vk!F636</f>
        <v>ES atbalsta administrēšana un uzraudzība</v>
      </c>
      <c r="H75" s="190">
        <f>[1]vk!G636</f>
        <v>8085650</v>
      </c>
      <c r="I75" s="211">
        <f>([1]vk!L636+[1]fm!L635)/2</f>
        <v>0.8274999999999999</v>
      </c>
      <c r="J75" s="190">
        <f t="shared" si="5"/>
        <v>6690875.3749999991</v>
      </c>
      <c r="K75" s="190">
        <f t="shared" si="3"/>
        <v>-1394774.6250000009</v>
      </c>
      <c r="L75" s="192"/>
      <c r="M75" s="148" t="s">
        <v>233</v>
      </c>
    </row>
    <row r="76" spans="2:13" ht="78.75">
      <c r="B76" s="188" t="s">
        <v>851</v>
      </c>
      <c r="C76" s="189" t="s">
        <v>771</v>
      </c>
      <c r="D76" s="189" t="s">
        <v>508</v>
      </c>
      <c r="E76" s="189" t="s">
        <v>773</v>
      </c>
      <c r="F76" s="189" t="str">
        <f>[1]vk!E637</f>
        <v>829</v>
      </c>
      <c r="G76" s="189" t="str">
        <f>[1]vk!F637</f>
        <v>Valsts atbalsta administrēšana un uzraudzība</v>
      </c>
      <c r="H76" s="190">
        <v>388752</v>
      </c>
      <c r="I76" s="211">
        <f>([1]vk!L637+[1]fm!L636)/2</f>
        <v>0.89500000000000002</v>
      </c>
      <c r="J76" s="190">
        <f t="shared" si="5"/>
        <v>347933.04</v>
      </c>
      <c r="K76" s="190">
        <f t="shared" si="3"/>
        <v>-40818.960000000021</v>
      </c>
      <c r="L76" s="192"/>
      <c r="M76" s="148" t="s">
        <v>234</v>
      </c>
    </row>
    <row r="77" spans="2:13" ht="222.75">
      <c r="B77" s="188" t="s">
        <v>851</v>
      </c>
      <c r="C77" s="189" t="s">
        <v>771</v>
      </c>
      <c r="D77" s="189" t="s">
        <v>508</v>
      </c>
      <c r="E77" s="189" t="s">
        <v>773</v>
      </c>
      <c r="F77" s="189" t="str">
        <f>[1]vk!E638</f>
        <v>830</v>
      </c>
      <c r="G77" s="189" t="str">
        <f>[1]vk!F638</f>
        <v>Ganāmpulku, novietņu un dzīvnieku reģistrēšana, identifikācija, uzskaite, piena kvotu administrēšana, dzīvnieku produktivitātes pārraudzība un ciltsvērtības aprēķināšana, dzīvnieku veselības uzraudzība..</v>
      </c>
      <c r="H77" s="190">
        <f>[1]vk!G638</f>
        <v>753232</v>
      </c>
      <c r="I77" s="211">
        <f>([1]vk!L638+[1]fm!L637)/2</f>
        <v>0.89500000000000002</v>
      </c>
      <c r="J77" s="190">
        <f t="shared" si="5"/>
        <v>674142.64</v>
      </c>
      <c r="K77" s="190">
        <f t="shared" si="3"/>
        <v>-79089.359999999986</v>
      </c>
      <c r="L77" s="192"/>
      <c r="M77" s="148" t="s">
        <v>16</v>
      </c>
    </row>
    <row r="78" spans="2:13" ht="78.75">
      <c r="B78" s="188" t="s">
        <v>851</v>
      </c>
      <c r="C78" s="189" t="s">
        <v>771</v>
      </c>
      <c r="D78" s="189" t="s">
        <v>508</v>
      </c>
      <c r="E78" s="189" t="s">
        <v>773</v>
      </c>
      <c r="F78" s="189" t="str">
        <f>[1]vk!E639</f>
        <v>831</v>
      </c>
      <c r="G78" s="189" t="str">
        <f>[1]vk!F639</f>
        <v>Valsts lauksaimniecības tehniskās uzraudzības nodrošināšana.</v>
      </c>
      <c r="H78" s="190">
        <v>908404</v>
      </c>
      <c r="I78" s="211">
        <v>1</v>
      </c>
      <c r="J78" s="190">
        <f>SUM(H78*I78)</f>
        <v>908404</v>
      </c>
      <c r="K78" s="190">
        <f t="shared" ref="K78:K108" si="6">SUM(J78-H78)</f>
        <v>0</v>
      </c>
      <c r="L78" s="192"/>
      <c r="M78" s="148" t="s">
        <v>17</v>
      </c>
    </row>
    <row r="79" spans="2:13" ht="110.25">
      <c r="B79" s="188" t="s">
        <v>851</v>
      </c>
      <c r="C79" s="189" t="s">
        <v>771</v>
      </c>
      <c r="D79" s="189" t="s">
        <v>508</v>
      </c>
      <c r="E79" s="189" t="s">
        <v>773</v>
      </c>
      <c r="F79" s="189" t="str">
        <f>[1]vk!E640</f>
        <v>832</v>
      </c>
      <c r="G79" s="189" t="str">
        <f>[1]vk!F640</f>
        <v>Lauksaimniecības produktu tirgus informācijas apkopošana un izvērtēšana (TICIS), Saimniecību uzskaites datu tīkls (SUDAT), Lauksaimniecības ekonomiskais kopaprēķins (LEK) (pakalpojumu sniegšana)</v>
      </c>
      <c r="H79" s="190">
        <f>[1]vk!G640</f>
        <v>340812</v>
      </c>
      <c r="I79" s="211">
        <f>([1]vk!L640+[1]fm!L639)/2</f>
        <v>0.75499999999999989</v>
      </c>
      <c r="J79" s="190">
        <f t="shared" si="5"/>
        <v>257313.05999999997</v>
      </c>
      <c r="K79" s="190">
        <f t="shared" si="6"/>
        <v>-83498.940000000031</v>
      </c>
      <c r="L79" s="192"/>
      <c r="M79" s="148" t="s">
        <v>235</v>
      </c>
    </row>
    <row r="80" spans="2:13" ht="78.75">
      <c r="B80" s="188" t="s">
        <v>851</v>
      </c>
      <c r="C80" s="189" t="s">
        <v>771</v>
      </c>
      <c r="D80" s="189" t="s">
        <v>508</v>
      </c>
      <c r="E80" s="189" t="s">
        <v>773</v>
      </c>
      <c r="F80" s="189" t="str">
        <f>[1]vk!E641</f>
        <v>833</v>
      </c>
      <c r="G80" s="189" t="str">
        <f>[1]vk!F641</f>
        <v>Atbilstības novērtēšanas prasību izpilde attiecībā uz lauksaimniecībā, mežizstrādē, kokapstrādē izmntojamo tehniku (paklapojumu sniegšana).</v>
      </c>
      <c r="H80" s="190">
        <f>[1]vk!G641</f>
        <v>35798</v>
      </c>
      <c r="I80" s="211">
        <f>([1]vk!L641+[1]fm!L640)/2</f>
        <v>0.89500000000000002</v>
      </c>
      <c r="J80" s="190">
        <f t="shared" si="5"/>
        <v>32039.21</v>
      </c>
      <c r="K80" s="190">
        <f t="shared" si="6"/>
        <v>-3758.7900000000009</v>
      </c>
      <c r="L80" s="192"/>
      <c r="M80" s="148" t="s">
        <v>236</v>
      </c>
    </row>
    <row r="81" spans="2:13" ht="101.25">
      <c r="B81" s="188" t="s">
        <v>851</v>
      </c>
      <c r="C81" s="189" t="s">
        <v>771</v>
      </c>
      <c r="D81" s="189" t="s">
        <v>508</v>
      </c>
      <c r="E81" s="189" t="s">
        <v>773</v>
      </c>
      <c r="F81" s="189" t="str">
        <f>[1]vk!E642</f>
        <v>998</v>
      </c>
      <c r="G81" s="189" t="str">
        <f>[1]vk!F642</f>
        <v>Vispārējā atbalsta funkcija, LAD darbības nodrošināšanai.</v>
      </c>
      <c r="H81" s="190">
        <f>[1]vk!G642</f>
        <v>509007</v>
      </c>
      <c r="I81" s="211">
        <f>([1]vk!L642+[1]fm!L641)/2</f>
        <v>0.89500000000000002</v>
      </c>
      <c r="J81" s="190">
        <f t="shared" si="5"/>
        <v>455561.26500000001</v>
      </c>
      <c r="K81" s="190">
        <f t="shared" si="6"/>
        <v>-53445.734999999986</v>
      </c>
      <c r="L81" s="192"/>
      <c r="M81" s="148" t="s">
        <v>237</v>
      </c>
    </row>
    <row r="82" spans="2:13" ht="81">
      <c r="B82" s="188" t="s">
        <v>851</v>
      </c>
      <c r="C82" s="189" t="s">
        <v>771</v>
      </c>
      <c r="D82" s="189" t="s">
        <v>508</v>
      </c>
      <c r="E82" s="189" t="s">
        <v>773</v>
      </c>
      <c r="F82" s="189" t="str">
        <f>[1]vk!E643</f>
        <v>999</v>
      </c>
      <c r="G82" s="189" t="str">
        <f>[1]vk!F643</f>
        <v>Vispārējā atbalsta funkcija, LDC darbības nodrošināšanai.</v>
      </c>
      <c r="H82" s="190">
        <f>[1]vk!G643</f>
        <v>102700</v>
      </c>
      <c r="I82" s="211">
        <f>([1]vk!L643+[1]fm!L642)/2</f>
        <v>0.83499999999999996</v>
      </c>
      <c r="J82" s="190">
        <f t="shared" si="5"/>
        <v>85754.5</v>
      </c>
      <c r="K82" s="190">
        <f t="shared" si="6"/>
        <v>-16945.5</v>
      </c>
      <c r="L82" s="192"/>
      <c r="M82" s="148" t="s">
        <v>238</v>
      </c>
    </row>
    <row r="83" spans="2:13" ht="63">
      <c r="B83" s="188" t="s">
        <v>851</v>
      </c>
      <c r="C83" s="189" t="s">
        <v>771</v>
      </c>
      <c r="D83" s="189" t="s">
        <v>508</v>
      </c>
      <c r="E83" s="189" t="s">
        <v>567</v>
      </c>
      <c r="F83" s="189" t="str">
        <f>[1]vk!E645</f>
        <v>1003</v>
      </c>
      <c r="G83" s="189" t="str">
        <f>[1]vk!F645</f>
        <v>Meža īpašnieku apmācība</v>
      </c>
      <c r="H83" s="190">
        <v>0</v>
      </c>
      <c r="I83" s="211">
        <v>0</v>
      </c>
      <c r="J83" s="190">
        <f t="shared" si="5"/>
        <v>0</v>
      </c>
      <c r="K83" s="190">
        <f t="shared" si="6"/>
        <v>0</v>
      </c>
      <c r="L83" s="192"/>
      <c r="M83" s="148"/>
    </row>
    <row r="84" spans="2:13" ht="101.25">
      <c r="B84" s="188" t="s">
        <v>851</v>
      </c>
      <c r="C84" s="189" t="s">
        <v>771</v>
      </c>
      <c r="D84" s="189" t="s">
        <v>508</v>
      </c>
      <c r="E84" s="189" t="s">
        <v>567</v>
      </c>
      <c r="F84" s="189" t="str">
        <f>[1]vk!E646</f>
        <v>1004</v>
      </c>
      <c r="G84" s="189" t="str">
        <f>[1]vk!F646</f>
        <v>Vispārējā atbalsta funkcija, VMD darbības nodrošināšanai.</v>
      </c>
      <c r="H84" s="190">
        <v>678871</v>
      </c>
      <c r="I84" s="211">
        <f>([1]vk!L646+[1]fm!L645)/2</f>
        <v>0.89500000000000002</v>
      </c>
      <c r="J84" s="190">
        <f t="shared" si="5"/>
        <v>607589.54500000004</v>
      </c>
      <c r="K84" s="190">
        <f t="shared" si="6"/>
        <v>-71281.454999999958</v>
      </c>
      <c r="L84" s="192"/>
      <c r="M84" s="148" t="s">
        <v>239</v>
      </c>
    </row>
    <row r="85" spans="2:13" ht="63">
      <c r="B85" s="188" t="s">
        <v>851</v>
      </c>
      <c r="C85" s="189" t="s">
        <v>771</v>
      </c>
      <c r="D85" s="189" t="s">
        <v>508</v>
      </c>
      <c r="E85" s="189" t="s">
        <v>567</v>
      </c>
      <c r="F85" s="189" t="str">
        <f>[1]vk!E647</f>
        <v>840</v>
      </c>
      <c r="G85" s="189" t="str">
        <f>[1]vk!F647</f>
        <v>Meža resursu valsts uzraudzība</v>
      </c>
      <c r="H85" s="190">
        <v>4869749</v>
      </c>
      <c r="I85" s="211">
        <f>([1]vk!L647+[1]fm!L646)/2</f>
        <v>0.89500000000000002</v>
      </c>
      <c r="J85" s="190">
        <f t="shared" si="5"/>
        <v>4358425.3550000004</v>
      </c>
      <c r="K85" s="190">
        <f t="shared" si="6"/>
        <v>-511323.64499999955</v>
      </c>
      <c r="L85" s="192"/>
      <c r="M85" s="148" t="s">
        <v>240</v>
      </c>
    </row>
    <row r="86" spans="2:13" ht="162">
      <c r="B86" s="188" t="s">
        <v>851</v>
      </c>
      <c r="C86" s="189" t="s">
        <v>771</v>
      </c>
      <c r="D86" s="189" t="s">
        <v>508</v>
      </c>
      <c r="E86" s="189" t="str">
        <f>[1]vk!D648</f>
        <v>Zivju izmantošanas regulēšana, atražošana un izpēte</v>
      </c>
      <c r="F86" s="189" t="str">
        <f>[1]vk!E648</f>
        <v>842</v>
      </c>
      <c r="G86" s="189" t="str">
        <f>[1]vk!F648</f>
        <v>Zivju resursu izpēte, izmantošanas regulēšana un atražošana</v>
      </c>
      <c r="H86" s="190">
        <f>[1]vk!G648</f>
        <v>713257</v>
      </c>
      <c r="I86" s="211">
        <f>([1]vk!L648+[1]fm!L647)/2</f>
        <v>0.91999999999999993</v>
      </c>
      <c r="J86" s="190">
        <f t="shared" si="5"/>
        <v>656196.43999999994</v>
      </c>
      <c r="K86" s="190">
        <f t="shared" si="6"/>
        <v>-57060.560000000056</v>
      </c>
      <c r="L86" s="192"/>
      <c r="M86" s="148" t="s">
        <v>241</v>
      </c>
    </row>
    <row r="87" spans="2:13" ht="101.25">
      <c r="B87" s="188" t="s">
        <v>851</v>
      </c>
      <c r="C87" s="189" t="s">
        <v>771</v>
      </c>
      <c r="D87" s="189" t="s">
        <v>508</v>
      </c>
      <c r="E87" s="189" t="str">
        <f>[1]vk!D649</f>
        <v>Augu veselība un augu aprites uzraudzība</v>
      </c>
      <c r="F87" s="189" t="str">
        <f>[1]vk!E649</f>
        <v>1005</v>
      </c>
      <c r="G87" s="189" t="str">
        <f>[1]vk!F649</f>
        <v>Vispārējā atbalsta funkcija, VAAD darbības nodrošināšanai.</v>
      </c>
      <c r="H87" s="190">
        <f>[1]vk!G649</f>
        <v>105593</v>
      </c>
      <c r="I87" s="211">
        <f>([1]vk!L649+[1]fm!L648)/2</f>
        <v>0.89500000000000002</v>
      </c>
      <c r="J87" s="190">
        <f t="shared" si="5"/>
        <v>94505.735000000001</v>
      </c>
      <c r="K87" s="190">
        <f t="shared" si="6"/>
        <v>-11087.264999999999</v>
      </c>
      <c r="L87" s="192"/>
      <c r="M87" s="148" t="s">
        <v>242</v>
      </c>
    </row>
    <row r="88" spans="2:13" ht="121.5">
      <c r="B88" s="188" t="s">
        <v>851</v>
      </c>
      <c r="C88" s="189" t="s">
        <v>771</v>
      </c>
      <c r="D88" s="189" t="s">
        <v>508</v>
      </c>
      <c r="E88" s="199" t="e">
        <f>[1]vk!D650</f>
        <v>#REF!</v>
      </c>
      <c r="F88" s="199" t="str">
        <f>[1]vk!E650</f>
        <v>846</v>
      </c>
      <c r="G88" s="199" t="str">
        <f>[1]vk!F650</f>
        <v>Augu veselība un augu aprites uzraudzība</v>
      </c>
      <c r="H88" s="197">
        <f>[1]vk!G650</f>
        <v>2056263</v>
      </c>
      <c r="I88" s="217">
        <v>0.94</v>
      </c>
      <c r="J88" s="190">
        <f t="shared" si="5"/>
        <v>1932887.22</v>
      </c>
      <c r="K88" s="197">
        <f t="shared" si="6"/>
        <v>-123375.78000000003</v>
      </c>
      <c r="L88" s="200"/>
      <c r="M88" s="148" t="s">
        <v>18</v>
      </c>
    </row>
    <row r="89" spans="2:13" ht="63">
      <c r="B89" s="188" t="s">
        <v>851</v>
      </c>
      <c r="C89" s="188" t="s">
        <v>771</v>
      </c>
      <c r="D89" s="188" t="s">
        <v>508</v>
      </c>
      <c r="E89" s="188"/>
      <c r="F89" s="188"/>
      <c r="G89" s="188"/>
      <c r="H89" s="194">
        <f>SUM(H70:H88)</f>
        <v>26079461</v>
      </c>
      <c r="I89" s="212"/>
      <c r="J89" s="194">
        <f>SUM(J70:J88)</f>
        <v>23097472.039999999</v>
      </c>
      <c r="K89" s="194">
        <f t="shared" si="6"/>
        <v>-2981988.9600000009</v>
      </c>
      <c r="L89" s="196">
        <f>SUM(1-(J89/H89))</f>
        <v>0.11434243062001936</v>
      </c>
      <c r="M89" s="141"/>
    </row>
    <row r="90" spans="2:13" ht="141.75">
      <c r="B90" s="188" t="s">
        <v>851</v>
      </c>
      <c r="C90" s="189" t="s">
        <v>777</v>
      </c>
      <c r="D90" s="189" t="s">
        <v>511</v>
      </c>
      <c r="E90" s="189" t="s">
        <v>778</v>
      </c>
      <c r="F90" s="189" t="str">
        <f>[1]vk!E653</f>
        <v>858</v>
      </c>
      <c r="G90" s="189" t="str">
        <f>[1]vk!F653</f>
        <v>Valsts sociālās apdrošināšanas pensiju, pabalstu, atlīdzības un valsts sociālo pabalstu piešķiršana un izmaksu nodrošināšana</v>
      </c>
      <c r="H90" s="190">
        <v>6638599</v>
      </c>
      <c r="I90" s="211">
        <f>([1]vk!L653+[1]fm!L652)/2</f>
        <v>0.99750000000000005</v>
      </c>
      <c r="J90" s="190">
        <f t="shared" ref="J90:J105" si="7">SUM(H90*I90)</f>
        <v>6622002.5025000004</v>
      </c>
      <c r="K90" s="190">
        <f t="shared" si="6"/>
        <v>-16596.49749999959</v>
      </c>
      <c r="L90" s="192"/>
      <c r="M90" s="147" t="s">
        <v>139</v>
      </c>
    </row>
    <row r="91" spans="2:13" ht="81">
      <c r="B91" s="188" t="s">
        <v>851</v>
      </c>
      <c r="C91" s="189" t="s">
        <v>777</v>
      </c>
      <c r="D91" s="189" t="s">
        <v>511</v>
      </c>
      <c r="E91" s="189" t="s">
        <v>778</v>
      </c>
      <c r="F91" s="189" t="str">
        <f>[1]vk!E654</f>
        <v>859</v>
      </c>
      <c r="G91" s="189" t="str">
        <f>[1]vk!F654</f>
        <v>Valsts sociālās apdrošināšanas speciālo budžetu administrēšana</v>
      </c>
      <c r="H91" s="190">
        <v>76156</v>
      </c>
      <c r="I91" s="211">
        <f>([1]vk!L654+[1]fm!L653)/2</f>
        <v>0.9325</v>
      </c>
      <c r="J91" s="190">
        <f t="shared" si="7"/>
        <v>71015.47</v>
      </c>
      <c r="K91" s="190">
        <f t="shared" si="6"/>
        <v>-5140.5299999999988</v>
      </c>
      <c r="L91" s="192"/>
      <c r="M91" s="147" t="s">
        <v>140</v>
      </c>
    </row>
    <row r="92" spans="2:13" ht="78.75">
      <c r="B92" s="188" t="s">
        <v>851</v>
      </c>
      <c r="C92" s="189" t="s">
        <v>777</v>
      </c>
      <c r="D92" s="189" t="s">
        <v>511</v>
      </c>
      <c r="E92" s="189" t="s">
        <v>778</v>
      </c>
      <c r="F92" s="189" t="str">
        <f>[1]vk!E655</f>
        <v>860</v>
      </c>
      <c r="G92" s="189" t="str">
        <f>[1]vk!F655</f>
        <v>Valsts fondēto pensiju shēmas administrēšana</v>
      </c>
      <c r="H92" s="190">
        <v>541616</v>
      </c>
      <c r="I92" s="211">
        <f>([1]vk!L655+[1]fm!L654)/2</f>
        <v>0.9325</v>
      </c>
      <c r="J92" s="190">
        <f t="shared" si="7"/>
        <v>505056.92</v>
      </c>
      <c r="K92" s="190">
        <f t="shared" si="6"/>
        <v>-36559.080000000016</v>
      </c>
      <c r="L92" s="192"/>
      <c r="M92" s="147" t="s">
        <v>141</v>
      </c>
    </row>
    <row r="93" spans="2:13" ht="78.75">
      <c r="B93" s="188" t="s">
        <v>851</v>
      </c>
      <c r="C93" s="189" t="s">
        <v>777</v>
      </c>
      <c r="D93" s="189" t="s">
        <v>511</v>
      </c>
      <c r="E93" s="189" t="s">
        <v>778</v>
      </c>
      <c r="F93" s="189" t="str">
        <f>[1]vk!E656</f>
        <v>861</v>
      </c>
      <c r="G93" s="189" t="str">
        <f>[1]vk!F656</f>
        <v>Valsts pensiju speciālajam budžetam nodoto valsts kapitāla daļu pārvaldīšana</v>
      </c>
      <c r="H93" s="190">
        <v>67148</v>
      </c>
      <c r="I93" s="211">
        <f>([1]vk!L656+[1]fm!L655)/2</f>
        <v>0.9325</v>
      </c>
      <c r="J93" s="190">
        <f t="shared" si="7"/>
        <v>62615.51</v>
      </c>
      <c r="K93" s="190">
        <f t="shared" si="6"/>
        <v>-4532.489999999998</v>
      </c>
      <c r="L93" s="192"/>
      <c r="M93" s="147"/>
    </row>
    <row r="94" spans="2:13" ht="78.75">
      <c r="B94" s="188" t="s">
        <v>851</v>
      </c>
      <c r="C94" s="189" t="s">
        <v>777</v>
      </c>
      <c r="D94" s="189" t="s">
        <v>511</v>
      </c>
      <c r="E94" s="189" t="s">
        <v>778</v>
      </c>
      <c r="F94" s="189" t="str">
        <f>[1]vk!E657</f>
        <v>862</v>
      </c>
      <c r="G94" s="189" t="str">
        <f>[1]vk!F657</f>
        <v>Starptautiskās sadarbības sociālās drošības jomā nodrošināšana</v>
      </c>
      <c r="H94" s="190">
        <v>405797</v>
      </c>
      <c r="I94" s="211">
        <f>([1]vk!L657+[1]fm!L656)/2</f>
        <v>0.97250000000000003</v>
      </c>
      <c r="J94" s="190">
        <f t="shared" si="7"/>
        <v>394637.58250000002</v>
      </c>
      <c r="K94" s="190">
        <f t="shared" si="6"/>
        <v>-11159.417499999981</v>
      </c>
      <c r="L94" s="192"/>
      <c r="M94" s="147"/>
    </row>
    <row r="95" spans="2:13" ht="78.75">
      <c r="B95" s="188" t="s">
        <v>851</v>
      </c>
      <c r="C95" s="189" t="s">
        <v>777</v>
      </c>
      <c r="D95" s="189" t="s">
        <v>511</v>
      </c>
      <c r="E95" s="189" t="s">
        <v>778</v>
      </c>
      <c r="F95" s="189" t="str">
        <f>[1]vk!E658</f>
        <v>863</v>
      </c>
      <c r="G95" s="189" t="str">
        <f>[1]vk!F658</f>
        <v>Vispārējās vadības funkcijas</v>
      </c>
      <c r="H95" s="190">
        <v>264388</v>
      </c>
      <c r="I95" s="211">
        <f>([1]vk!L658+[1]fm!L657)/2</f>
        <v>0.89999999999999991</v>
      </c>
      <c r="J95" s="190">
        <f t="shared" si="7"/>
        <v>237949.19999999998</v>
      </c>
      <c r="K95" s="190">
        <f t="shared" si="6"/>
        <v>-26438.800000000017</v>
      </c>
      <c r="L95" s="192"/>
      <c r="M95" s="147"/>
    </row>
    <row r="96" spans="2:13" ht="78.75">
      <c r="B96" s="188" t="s">
        <v>851</v>
      </c>
      <c r="C96" s="189" t="s">
        <v>777</v>
      </c>
      <c r="D96" s="189" t="s">
        <v>511</v>
      </c>
      <c r="E96" s="189" t="s">
        <v>778</v>
      </c>
      <c r="F96" s="189" t="str">
        <f>[1]vk!E659</f>
        <v>864</v>
      </c>
      <c r="G96" s="189" t="str">
        <f>[1]vk!F659</f>
        <v>Vispārējās atbalsta funkcijas</v>
      </c>
      <c r="H96" s="190">
        <v>559622</v>
      </c>
      <c r="I96" s="211">
        <f>([1]vk!L659+[1]fm!L658)/2</f>
        <v>0.89999999999999991</v>
      </c>
      <c r="J96" s="190">
        <f t="shared" si="7"/>
        <v>503659.79999999993</v>
      </c>
      <c r="K96" s="190">
        <f t="shared" si="6"/>
        <v>-55962.20000000007</v>
      </c>
      <c r="L96" s="192"/>
      <c r="M96" s="147"/>
    </row>
    <row r="97" spans="2:13" ht="141.75">
      <c r="B97" s="188" t="s">
        <v>851</v>
      </c>
      <c r="C97" s="189" t="s">
        <v>777</v>
      </c>
      <c r="D97" s="189" t="s">
        <v>511</v>
      </c>
      <c r="E97" s="189" t="s">
        <v>779</v>
      </c>
      <c r="F97" s="189" t="str">
        <f>[1]vk!E660</f>
        <v>401</v>
      </c>
      <c r="G97" s="189" t="str">
        <f>[1]vk!F660</f>
        <v>Bezdarbnieku un darba meklētāju reģistrācija un uzskaite, bezdarbnieku uzskaites un reģistrācijas vienotās informatīvās sistēmas uzturēšana un aktīvo nodarbinātības pasākumu un preventīvo bezdarba samazināšanas pasākumu organizēšana, statistikas analīze,</v>
      </c>
      <c r="H97" s="190">
        <f>[1]vk!G660</f>
        <v>3645986</v>
      </c>
      <c r="I97" s="211">
        <f>([1]vk!L660+[1]fm!L659)/2</f>
        <v>0.99750000000000005</v>
      </c>
      <c r="J97" s="190">
        <f t="shared" si="7"/>
        <v>3636871.0350000001</v>
      </c>
      <c r="K97" s="190">
        <f t="shared" si="6"/>
        <v>-9114.964999999851</v>
      </c>
      <c r="L97" s="192"/>
      <c r="M97" s="147" t="s">
        <v>19</v>
      </c>
    </row>
    <row r="98" spans="2:13" ht="73.5" customHeight="1">
      <c r="B98" s="188" t="s">
        <v>851</v>
      </c>
      <c r="C98" s="189" t="s">
        <v>777</v>
      </c>
      <c r="D98" s="189" t="s">
        <v>511</v>
      </c>
      <c r="E98" s="189" t="s">
        <v>779</v>
      </c>
      <c r="F98" s="189" t="str">
        <f>[1]vk!E661</f>
        <v>403</v>
      </c>
      <c r="G98" s="189" t="str">
        <f>[1]vk!F661</f>
        <v>Darba tirgus īstermiņa prognozēšana</v>
      </c>
      <c r="H98" s="190">
        <f>[1]vk!G661</f>
        <v>20750</v>
      </c>
      <c r="I98" s="211">
        <v>1</v>
      </c>
      <c r="J98" s="190">
        <f t="shared" si="7"/>
        <v>20750</v>
      </c>
      <c r="K98" s="190">
        <f t="shared" si="6"/>
        <v>0</v>
      </c>
      <c r="L98" s="192"/>
      <c r="M98" s="278" t="s">
        <v>142</v>
      </c>
    </row>
    <row r="99" spans="2:13" ht="73.5" customHeight="1">
      <c r="B99" s="188" t="s">
        <v>851</v>
      </c>
      <c r="C99" s="189" t="s">
        <v>777</v>
      </c>
      <c r="D99" s="189" t="s">
        <v>511</v>
      </c>
      <c r="E99" s="189" t="s">
        <v>779</v>
      </c>
      <c r="F99" s="189" t="str">
        <f>[1]vk!E662</f>
        <v>404</v>
      </c>
      <c r="G99" s="189" t="str">
        <f>[1]vk!F662</f>
        <v>Darba izsaukumu ārzemniekiem (ko paredzēts nodarbināt Latvijā) apstiprināšana</v>
      </c>
      <c r="H99" s="190">
        <v>9514</v>
      </c>
      <c r="I99" s="211">
        <f>([1]vk!L662+[1]fm!L661)/2</f>
        <v>0.92999999999999994</v>
      </c>
      <c r="J99" s="190">
        <f t="shared" si="7"/>
        <v>8848.0199999999986</v>
      </c>
      <c r="K99" s="190">
        <f t="shared" si="6"/>
        <v>-665.98000000000138</v>
      </c>
      <c r="L99" s="192"/>
      <c r="M99" s="278"/>
    </row>
    <row r="100" spans="2:13" ht="70.5" customHeight="1">
      <c r="B100" s="188" t="s">
        <v>851</v>
      </c>
      <c r="C100" s="189" t="s">
        <v>777</v>
      </c>
      <c r="D100" s="189" t="s">
        <v>511</v>
      </c>
      <c r="E100" s="189" t="s">
        <v>779</v>
      </c>
      <c r="F100" s="189" t="str">
        <f>[1]vk!E663</f>
        <v>405</v>
      </c>
      <c r="G100" s="189" t="str">
        <f>[1]vk!F663</f>
        <v>Komersantu (kuri sniedz darbiekārtošanas pakalpojumus) licencēšana</v>
      </c>
      <c r="H100" s="190">
        <f>[1]vk!G663</f>
        <v>66153</v>
      </c>
      <c r="I100" s="211">
        <f>([1]vk!L663+[1]fm!L662)/2</f>
        <v>0.89999999999999991</v>
      </c>
      <c r="J100" s="190">
        <f t="shared" si="7"/>
        <v>59537.7</v>
      </c>
      <c r="K100" s="190">
        <f t="shared" si="6"/>
        <v>-6615.3000000000029</v>
      </c>
      <c r="L100" s="192"/>
      <c r="M100" s="278"/>
    </row>
    <row r="101" spans="2:13" ht="75" customHeight="1">
      <c r="B101" s="188" t="s">
        <v>851</v>
      </c>
      <c r="C101" s="189" t="s">
        <v>777</v>
      </c>
      <c r="D101" s="189" t="s">
        <v>511</v>
      </c>
      <c r="E101" s="189" t="s">
        <v>779</v>
      </c>
      <c r="F101" s="189" t="str">
        <f>[1]vk!E664</f>
        <v>406</v>
      </c>
      <c r="G101" s="189" t="str">
        <f>[1]vk!F664</f>
        <v>Latvijas dalības nodrošināšanas EURES tīklā (Eiropas Nodarbinātības dienestu tīkls)</v>
      </c>
      <c r="H101" s="190">
        <f>[1]vk!G664</f>
        <v>144462</v>
      </c>
      <c r="I101" s="211">
        <f>([1]vk!L664+[1]fm!L663)/2</f>
        <v>0.83250000000000002</v>
      </c>
      <c r="J101" s="190">
        <f t="shared" si="7"/>
        <v>120264.61500000001</v>
      </c>
      <c r="K101" s="190">
        <f t="shared" si="6"/>
        <v>-24197.384999999995</v>
      </c>
      <c r="L101" s="192"/>
      <c r="M101" s="278"/>
    </row>
    <row r="102" spans="2:13" ht="69" customHeight="1">
      <c r="B102" s="188" t="s">
        <v>851</v>
      </c>
      <c r="C102" s="189" t="s">
        <v>777</v>
      </c>
      <c r="D102" s="189" t="s">
        <v>511</v>
      </c>
      <c r="E102" s="189" t="s">
        <v>779</v>
      </c>
      <c r="F102" s="189" t="str">
        <f>[1]vk!E665</f>
        <v>407</v>
      </c>
      <c r="G102" s="189" t="str">
        <f>[1]vk!F665</f>
        <v>Vispārējās atbalsta funkcijas</v>
      </c>
      <c r="H102" s="190">
        <v>275545</v>
      </c>
      <c r="I102" s="211">
        <f>([1]vk!L665+[1]fm!L664)/2</f>
        <v>0.89999999999999991</v>
      </c>
      <c r="J102" s="190">
        <f t="shared" si="7"/>
        <v>247990.49999999997</v>
      </c>
      <c r="K102" s="190">
        <f t="shared" si="6"/>
        <v>-27554.500000000029</v>
      </c>
      <c r="L102" s="192"/>
      <c r="M102" s="278"/>
    </row>
    <row r="103" spans="2:13" ht="384.75" customHeight="1">
      <c r="B103" s="188" t="s">
        <v>851</v>
      </c>
      <c r="C103" s="189" t="s">
        <v>777</v>
      </c>
      <c r="D103" s="189" t="s">
        <v>511</v>
      </c>
      <c r="E103" s="189" t="s">
        <v>780</v>
      </c>
      <c r="F103" s="189" t="str">
        <f>[1]vk!E666</f>
        <v>417</v>
      </c>
      <c r="G103" s="189" t="str">
        <f>[1]vk!F666</f>
        <v>Darba tiesisko attiecību un darba aizsardzības normatīvo aktu prasību ievērošanas uzraudzība un kontrole, t.sk. nelegālās nodarbinātības samazināšanas politikas īstenošana, rakstveida iesniegumu izskatīšana, lēmuma pieņemšana par de minimis atbalsta snie</v>
      </c>
      <c r="H103" s="190">
        <f>[1]vk!G666</f>
        <v>1293507</v>
      </c>
      <c r="I103" s="211">
        <f>([1]vk!L666+[1]fm!L665)/2</f>
        <v>0.96249999999999991</v>
      </c>
      <c r="J103" s="190">
        <f t="shared" si="7"/>
        <v>1245000.4874999998</v>
      </c>
      <c r="K103" s="190">
        <f t="shared" si="6"/>
        <v>-48506.512500000186</v>
      </c>
      <c r="L103" s="192"/>
      <c r="M103" s="171" t="s">
        <v>127</v>
      </c>
    </row>
    <row r="104" spans="2:13" ht="247.5" customHeight="1">
      <c r="B104" s="188" t="s">
        <v>851</v>
      </c>
      <c r="C104" s="189" t="s">
        <v>777</v>
      </c>
      <c r="D104" s="189" t="s">
        <v>511</v>
      </c>
      <c r="E104" s="189" t="s">
        <v>780</v>
      </c>
      <c r="F104" s="189" t="str">
        <f>[1]vk!E667</f>
        <v>422</v>
      </c>
      <c r="G104" s="189" t="str">
        <f>[1]vk!F667</f>
        <v>Eiropas Darba drošības un veselības aģentūras nacionālā kontaktpunkta darbības nodrošināšana</v>
      </c>
      <c r="H104" s="190">
        <f>[1]vk!G667</f>
        <v>8885</v>
      </c>
      <c r="I104" s="211">
        <f>([1]vk!L667+[1]fm!L666)/2</f>
        <v>0.83250000000000002</v>
      </c>
      <c r="J104" s="190">
        <f t="shared" si="7"/>
        <v>7396.7624999999998</v>
      </c>
      <c r="K104" s="190">
        <f t="shared" si="6"/>
        <v>-1488.2375000000002</v>
      </c>
      <c r="L104" s="192"/>
      <c r="M104" s="147" t="s">
        <v>20</v>
      </c>
    </row>
    <row r="105" spans="2:13" ht="121.5">
      <c r="B105" s="188" t="s">
        <v>851</v>
      </c>
      <c r="C105" s="189" t="s">
        <v>777</v>
      </c>
      <c r="D105" s="189" t="s">
        <v>511</v>
      </c>
      <c r="E105" s="189" t="s">
        <v>780</v>
      </c>
      <c r="F105" s="199" t="str">
        <f>[1]vk!E668</f>
        <v>423</v>
      </c>
      <c r="G105" s="199" t="str">
        <f>[1]vk!F668</f>
        <v>Vispārējās atbalsta funkcijas</v>
      </c>
      <c r="H105" s="197">
        <f>[1]vk!G668</f>
        <v>91095</v>
      </c>
      <c r="I105" s="217">
        <v>0.96</v>
      </c>
      <c r="J105" s="190">
        <f t="shared" si="7"/>
        <v>87451.199999999997</v>
      </c>
      <c r="K105" s="197">
        <f t="shared" si="6"/>
        <v>-3643.8000000000029</v>
      </c>
      <c r="L105" s="200"/>
      <c r="M105" s="147" t="s">
        <v>114</v>
      </c>
    </row>
    <row r="106" spans="2:13" ht="63">
      <c r="B106" s="188" t="s">
        <v>851</v>
      </c>
      <c r="C106" s="188" t="s">
        <v>777</v>
      </c>
      <c r="D106" s="188" t="s">
        <v>511</v>
      </c>
      <c r="E106" s="188"/>
      <c r="F106" s="188"/>
      <c r="G106" s="188"/>
      <c r="H106" s="194">
        <f>SUM(H90:H105)</f>
        <v>14109223</v>
      </c>
      <c r="I106" s="212"/>
      <c r="J106" s="194">
        <f>SUM(J90:J105)</f>
        <v>13831047.304999996</v>
      </c>
      <c r="K106" s="194">
        <f t="shared" si="6"/>
        <v>-278175.69500000402</v>
      </c>
      <c r="L106" s="196">
        <f>SUM(1-(J106/H106))</f>
        <v>1.9715876274689514E-2</v>
      </c>
      <c r="M106" s="137"/>
    </row>
    <row r="107" spans="2:13" ht="288.75" customHeight="1">
      <c r="B107" s="188" t="s">
        <v>851</v>
      </c>
      <c r="C107" s="189" t="s">
        <v>781</v>
      </c>
      <c r="D107" s="189" t="s">
        <v>512</v>
      </c>
      <c r="E107" s="189" t="s">
        <v>782</v>
      </c>
      <c r="F107" s="189" t="str">
        <f>[1]vk!E670</f>
        <v>527</v>
      </c>
      <c r="G107" s="189" t="str">
        <f>[1]vk!F670</f>
        <v>Nodrošināt izgudrojumu, preču zīmju, dizainparaugu un pusvadītāju izstrādājumu topogrāfiju pieteikumu izskatīšanu vai ekspertīzi, izsniedzot patentus vai apliecības, kas attiecīgo rūpnieciskā īpašuma objektu aizsargā; oficiālo publikāciju, dažādu rūpniec</v>
      </c>
      <c r="H107" s="190">
        <v>510620</v>
      </c>
      <c r="I107" s="211">
        <f>([1]vk!L670+[1]fm!L669)/2</f>
        <v>0.96</v>
      </c>
      <c r="J107" s="190">
        <f t="shared" ref="J107:J128" si="8">SUM(H107*I107)</f>
        <v>490195.19999999995</v>
      </c>
      <c r="K107" s="190">
        <f t="shared" si="6"/>
        <v>-20424.800000000047</v>
      </c>
      <c r="L107" s="192"/>
      <c r="M107" s="184" t="s">
        <v>123</v>
      </c>
    </row>
    <row r="108" spans="2:13" ht="242.25" customHeight="1">
      <c r="B108" s="188" t="s">
        <v>851</v>
      </c>
      <c r="C108" s="189" t="s">
        <v>781</v>
      </c>
      <c r="D108" s="189" t="s">
        <v>512</v>
      </c>
      <c r="E108" s="189" t="s">
        <v>782</v>
      </c>
      <c r="F108" s="189" t="str">
        <f>[1]vk!E671</f>
        <v>528</v>
      </c>
      <c r="G108" s="189" t="str">
        <f>[1]vk!F671</f>
        <v>Veidot, uzturēt un saglabāt Latvijas Nacionālā bibliotēku krājuma sastāvdaļas - valsts patentu dokumentācijas krājumu un tehniskās informācijas krājumu.</v>
      </c>
      <c r="H108" s="190">
        <f>[1]vk!G671</f>
        <v>200872</v>
      </c>
      <c r="I108" s="211">
        <f>([1]vk!L671+[1]fm!L670)/2</f>
        <v>0.91500000000000004</v>
      </c>
      <c r="J108" s="190">
        <f t="shared" si="8"/>
        <v>183797.88</v>
      </c>
      <c r="K108" s="190">
        <f t="shared" si="6"/>
        <v>-17074.119999999995</v>
      </c>
      <c r="L108" s="192"/>
      <c r="M108" s="184" t="s">
        <v>21</v>
      </c>
    </row>
    <row r="109" spans="2:13" ht="63">
      <c r="B109" s="188" t="s">
        <v>851</v>
      </c>
      <c r="C109" s="189" t="s">
        <v>781</v>
      </c>
      <c r="D109" s="189" t="s">
        <v>512</v>
      </c>
      <c r="E109" s="189" t="s">
        <v>783</v>
      </c>
      <c r="F109" s="189" t="str">
        <f>[1]vk!E672</f>
        <v>539</v>
      </c>
      <c r="G109" s="189" t="str">
        <f>[1]vk!F672</f>
        <v>Iestādes vadība</v>
      </c>
      <c r="H109" s="190">
        <v>74630</v>
      </c>
      <c r="I109" s="211">
        <f>([1]vk!L672+[1]fm!L671)/2</f>
        <v>0.87749999999999995</v>
      </c>
      <c r="J109" s="190">
        <f t="shared" si="8"/>
        <v>65487.824999999997</v>
      </c>
      <c r="K109" s="190">
        <f t="shared" ref="K109:K140" si="9">SUM(J109-H109)</f>
        <v>-9142.1750000000029</v>
      </c>
      <c r="L109" s="192"/>
      <c r="M109" s="279" t="s">
        <v>15</v>
      </c>
    </row>
    <row r="110" spans="2:13" ht="63">
      <c r="B110" s="188" t="s">
        <v>851</v>
      </c>
      <c r="C110" s="189" t="s">
        <v>781</v>
      </c>
      <c r="D110" s="189" t="s">
        <v>512</v>
      </c>
      <c r="E110" s="189" t="s">
        <v>783</v>
      </c>
      <c r="F110" s="189" t="str">
        <f>[1]vk!E673</f>
        <v>540</v>
      </c>
      <c r="G110" s="189" t="str">
        <f>[1]vk!F673</f>
        <v>Kriminālsoda - piespiedu darbs - izpildes organizēšana</v>
      </c>
      <c r="H110" s="190">
        <v>403272</v>
      </c>
      <c r="I110" s="211">
        <f>([1]vk!L673+[1]fm!L672)/2</f>
        <v>0.95250000000000001</v>
      </c>
      <c r="J110" s="190">
        <f t="shared" si="8"/>
        <v>384116.58</v>
      </c>
      <c r="K110" s="190">
        <f t="shared" si="9"/>
        <v>-19155.419999999984</v>
      </c>
      <c r="L110" s="192"/>
      <c r="M110" s="279"/>
    </row>
    <row r="111" spans="2:13" ht="63">
      <c r="B111" s="188" t="s">
        <v>851</v>
      </c>
      <c r="C111" s="189" t="s">
        <v>781</v>
      </c>
      <c r="D111" s="189" t="s">
        <v>512</v>
      </c>
      <c r="E111" s="189" t="s">
        <v>783</v>
      </c>
      <c r="F111" s="189" t="str">
        <f>[1]vk!E674</f>
        <v>541</v>
      </c>
      <c r="G111" s="189" t="str">
        <f>[1]vk!F674</f>
        <v>Audzinoša rakstura piespiedu līdzekļa - sabiedriskais darbs - izpildes organizēšana</v>
      </c>
      <c r="H111" s="190">
        <v>33992</v>
      </c>
      <c r="I111" s="211">
        <f>([1]vk!L674+[1]fm!L673)/2</f>
        <v>0.95250000000000001</v>
      </c>
      <c r="J111" s="190">
        <f t="shared" si="8"/>
        <v>32377.38</v>
      </c>
      <c r="K111" s="190">
        <f t="shared" si="9"/>
        <v>-1614.619999999999</v>
      </c>
      <c r="L111" s="192"/>
      <c r="M111" s="279"/>
    </row>
    <row r="112" spans="2:13" ht="63">
      <c r="B112" s="188" t="s">
        <v>851</v>
      </c>
      <c r="C112" s="189" t="s">
        <v>781</v>
      </c>
      <c r="D112" s="189" t="s">
        <v>512</v>
      </c>
      <c r="E112" s="189" t="s">
        <v>783</v>
      </c>
      <c r="F112" s="189" t="str">
        <f>[1]vk!E675</f>
        <v>542</v>
      </c>
      <c r="G112" s="189" t="str">
        <f>[1]vk!F675</f>
        <v>Personu, pret kurām izbeigts kriminālprocess, tās nosacīti atbrīvojot no kriminālatbildības, uzraudzība pārbaudes laikā</v>
      </c>
      <c r="H112" s="190">
        <v>1396</v>
      </c>
      <c r="I112" s="211">
        <f>([1]vk!L675+[1]fm!L674)/2</f>
        <v>0.95250000000000001</v>
      </c>
      <c r="J112" s="190">
        <f t="shared" si="8"/>
        <v>1329.69</v>
      </c>
      <c r="K112" s="190">
        <f t="shared" si="9"/>
        <v>-66.309999999999945</v>
      </c>
      <c r="L112" s="192"/>
      <c r="M112" s="279"/>
    </row>
    <row r="113" spans="2:13" ht="63">
      <c r="B113" s="188" t="s">
        <v>851</v>
      </c>
      <c r="C113" s="189" t="s">
        <v>781</v>
      </c>
      <c r="D113" s="189" t="s">
        <v>512</v>
      </c>
      <c r="E113" s="189" t="s">
        <v>783</v>
      </c>
      <c r="F113" s="189" t="str">
        <f>[1]vk!E676</f>
        <v>543</v>
      </c>
      <c r="G113" s="189" t="str">
        <f>[1]vk!F676</f>
        <v>Personu, kuras nosacīti notiesātas vai nosacīti pirms termiņa atbrīvotas no brīvības atņemšanas iestādēm, uzraudzība</v>
      </c>
      <c r="H113" s="190">
        <v>1960163</v>
      </c>
      <c r="I113" s="211">
        <f>([1]vk!L676+[1]fm!L675)/2</f>
        <v>0.95250000000000001</v>
      </c>
      <c r="J113" s="190">
        <f t="shared" si="8"/>
        <v>1867055.2575000001</v>
      </c>
      <c r="K113" s="190">
        <f t="shared" si="9"/>
        <v>-93107.742499999935</v>
      </c>
      <c r="L113" s="192"/>
      <c r="M113" s="279"/>
    </row>
    <row r="114" spans="2:13" ht="78.75">
      <c r="B114" s="188" t="s">
        <v>851</v>
      </c>
      <c r="C114" s="189" t="s">
        <v>781</v>
      </c>
      <c r="D114" s="189" t="s">
        <v>512</v>
      </c>
      <c r="E114" s="189" t="s">
        <v>783</v>
      </c>
      <c r="F114" s="189" t="str">
        <f>[1]vk!E677</f>
        <v>545</v>
      </c>
      <c r="G114" s="189" t="str">
        <f>[1]vk!F677</f>
        <v>Probācijas programmu izstrāde un licencētu programmu īstenošana gan klientiem ieslodzījumā, gan klientiem sabiedrībā</v>
      </c>
      <c r="H114" s="190">
        <v>176951</v>
      </c>
      <c r="I114" s="211">
        <f>([1]vk!L677+[1]fm!L676)/2</f>
        <v>0.95250000000000001</v>
      </c>
      <c r="J114" s="190">
        <f t="shared" si="8"/>
        <v>168545.82750000001</v>
      </c>
      <c r="K114" s="190">
        <f t="shared" si="9"/>
        <v>-8405.172499999986</v>
      </c>
      <c r="L114" s="192"/>
      <c r="M114" s="279"/>
    </row>
    <row r="115" spans="2:13" ht="63">
      <c r="B115" s="188" t="s">
        <v>851</v>
      </c>
      <c r="C115" s="189" t="s">
        <v>781</v>
      </c>
      <c r="D115" s="189" t="s">
        <v>512</v>
      </c>
      <c r="E115" s="189" t="s">
        <v>783</v>
      </c>
      <c r="F115" s="189" t="str">
        <f>[1]vk!E678</f>
        <v>546</v>
      </c>
      <c r="G115" s="189" t="str">
        <f>[1]vk!F678</f>
        <v>Izlīgumu kriminālprocesā organizēšana un vadīšana</v>
      </c>
      <c r="H115" s="190">
        <f>[1]vk!G678</f>
        <v>51465</v>
      </c>
      <c r="I115" s="211">
        <f>([1]vk!L678+[1]fm!L677)/2</f>
        <v>0.95250000000000001</v>
      </c>
      <c r="J115" s="190">
        <f t="shared" si="8"/>
        <v>49020.412499999999</v>
      </c>
      <c r="K115" s="190">
        <f t="shared" si="9"/>
        <v>-2444.5875000000015</v>
      </c>
      <c r="L115" s="192"/>
      <c r="M115" s="279"/>
    </row>
    <row r="116" spans="2:13" ht="159.75" customHeight="1">
      <c r="B116" s="188" t="s">
        <v>851</v>
      </c>
      <c r="C116" s="189" t="s">
        <v>781</v>
      </c>
      <c r="D116" s="189" t="s">
        <v>512</v>
      </c>
      <c r="E116" s="189" t="s">
        <v>783</v>
      </c>
      <c r="F116" s="189" t="str">
        <f>[1]vk!E679</f>
        <v>547</v>
      </c>
      <c r="G116" s="189" t="str">
        <f>[1]vk!F679</f>
        <v>Izvērtēšanas ziņojuma par probācijas klientu sniegšana</v>
      </c>
      <c r="H116" s="190">
        <f>[1]vk!G679</f>
        <v>173134</v>
      </c>
      <c r="I116" s="211">
        <f>([1]vk!L679+[1]fm!L678)/2</f>
        <v>0.93500000000000005</v>
      </c>
      <c r="J116" s="190">
        <f t="shared" si="8"/>
        <v>161880.29</v>
      </c>
      <c r="K116" s="190">
        <f t="shared" si="9"/>
        <v>-11253.709999999992</v>
      </c>
      <c r="L116" s="192"/>
      <c r="M116" s="279"/>
    </row>
    <row r="117" spans="2:13" ht="141.75">
      <c r="B117" s="188" t="s">
        <v>851</v>
      </c>
      <c r="C117" s="189" t="s">
        <v>781</v>
      </c>
      <c r="D117" s="189" t="s">
        <v>512</v>
      </c>
      <c r="E117" s="189" t="s">
        <v>784</v>
      </c>
      <c r="F117" s="189" t="str">
        <f>[1]vk!E680</f>
        <v>548</v>
      </c>
      <c r="G117" s="189" t="str">
        <f>[1]vk!F680</f>
        <v>Izvēlēties un ieteikt administratorus tiesai konkrētam tiesiskās aizsardzības procesam, fiziskās personas maksātnespējas procesam un juridiskās personas maksātnespējas procesam, nodrošinot nejaušības principa ievērošanu.</v>
      </c>
      <c r="H117" s="190">
        <f>[1]vk!G680</f>
        <v>47652</v>
      </c>
      <c r="I117" s="211">
        <f>([1]vk!L680+[1]fm!L679)/2</f>
        <v>0.87749999999999995</v>
      </c>
      <c r="J117" s="190">
        <f t="shared" si="8"/>
        <v>41814.629999999997</v>
      </c>
      <c r="K117" s="190">
        <f t="shared" si="9"/>
        <v>-5837.3700000000026</v>
      </c>
      <c r="L117" s="192"/>
      <c r="M117" s="279" t="s">
        <v>14</v>
      </c>
    </row>
    <row r="118" spans="2:13" ht="63">
      <c r="B118" s="188" t="s">
        <v>851</v>
      </c>
      <c r="C118" s="189" t="s">
        <v>781</v>
      </c>
      <c r="D118" s="189" t="s">
        <v>512</v>
      </c>
      <c r="E118" s="189" t="s">
        <v>784</v>
      </c>
      <c r="F118" s="189" t="str">
        <f>[1]vk!E681</f>
        <v>549</v>
      </c>
      <c r="G118" s="189" t="str">
        <f>[1]vk!F681</f>
        <v>Pārbaudīt administratora darbības likumību maksātnespējas procesā (fiziskās un juridiskās personas) un tiesiskās aizsardzības procesā</v>
      </c>
      <c r="H118" s="190">
        <v>82995</v>
      </c>
      <c r="I118" s="211">
        <f>([1]vk!L681+[1]fm!L680)/2</f>
        <v>0.87749999999999995</v>
      </c>
      <c r="J118" s="190">
        <f t="shared" si="8"/>
        <v>72828.112499999988</v>
      </c>
      <c r="K118" s="190">
        <f t="shared" si="9"/>
        <v>-10166.887500000012</v>
      </c>
      <c r="L118" s="192"/>
      <c r="M118" s="279"/>
    </row>
    <row r="119" spans="2:13" ht="63">
      <c r="B119" s="188" t="s">
        <v>851</v>
      </c>
      <c r="C119" s="189" t="s">
        <v>781</v>
      </c>
      <c r="D119" s="189" t="s">
        <v>512</v>
      </c>
      <c r="E119" s="189" t="s">
        <v>784</v>
      </c>
      <c r="F119" s="189" t="str">
        <f>[1]vk!E682</f>
        <v>550</v>
      </c>
      <c r="G119" s="189" t="str">
        <f>[1]vk!F682</f>
        <v>Pārstāvēt valsts intereses maksātnespējas procesos</v>
      </c>
      <c r="H119" s="190">
        <v>83903</v>
      </c>
      <c r="I119" s="211">
        <f>([1]vk!L682+[1]fm!L681)/2</f>
        <v>0.94499999999999995</v>
      </c>
      <c r="J119" s="190">
        <f t="shared" si="8"/>
        <v>79288.334999999992</v>
      </c>
      <c r="K119" s="190">
        <f t="shared" si="9"/>
        <v>-4614.6650000000081</v>
      </c>
      <c r="L119" s="192"/>
      <c r="M119" s="279"/>
    </row>
    <row r="120" spans="2:13" ht="63">
      <c r="B120" s="188" t="s">
        <v>851</v>
      </c>
      <c r="C120" s="189" t="s">
        <v>781</v>
      </c>
      <c r="D120" s="189" t="s">
        <v>512</v>
      </c>
      <c r="E120" s="189" t="s">
        <v>784</v>
      </c>
      <c r="F120" s="189" t="str">
        <f>[1]vk!E683</f>
        <v>552</v>
      </c>
      <c r="G120" s="189" t="str">
        <f>[1]vk!F683</f>
        <v>Darbinieku prasījumu garantiju fonda administrēšana (cilvēku un administratīvie resursi))</v>
      </c>
      <c r="H120" s="190">
        <v>137363</v>
      </c>
      <c r="I120" s="211">
        <f>([1]vk!L683+[1]fm!L682)/2</f>
        <v>0.89999999999999991</v>
      </c>
      <c r="J120" s="190">
        <f t="shared" si="8"/>
        <v>123626.69999999998</v>
      </c>
      <c r="K120" s="190">
        <f t="shared" si="9"/>
        <v>-13736.300000000017</v>
      </c>
      <c r="L120" s="192"/>
      <c r="M120" s="279"/>
    </row>
    <row r="121" spans="2:13" ht="158.25" customHeight="1">
      <c r="B121" s="188" t="s">
        <v>851</v>
      </c>
      <c r="C121" s="189" t="s">
        <v>781</v>
      </c>
      <c r="D121" s="189" t="s">
        <v>512</v>
      </c>
      <c r="E121" s="189" t="s">
        <v>784</v>
      </c>
      <c r="F121" s="189" t="str">
        <f>[1]vk!E684</f>
        <v>553</v>
      </c>
      <c r="G121" s="189" t="str">
        <f>[1]vk!F684</f>
        <v>Maksātnespējas procesa administrācijas izmaksu segšana (cilvēku un administratīvie resursi)</v>
      </c>
      <c r="H121" s="190">
        <v>114454</v>
      </c>
      <c r="I121" s="211">
        <f>([1]vk!L684+[1]fm!L683)/2</f>
        <v>0.94499999999999995</v>
      </c>
      <c r="J121" s="190">
        <f t="shared" si="8"/>
        <v>108159.03</v>
      </c>
      <c r="K121" s="190">
        <f t="shared" si="9"/>
        <v>-6294.9700000000012</v>
      </c>
      <c r="L121" s="192"/>
      <c r="M121" s="279"/>
    </row>
    <row r="122" spans="2:13" ht="104.25" customHeight="1">
      <c r="B122" s="188" t="s">
        <v>851</v>
      </c>
      <c r="C122" s="189" t="s">
        <v>781</v>
      </c>
      <c r="D122" s="189" t="s">
        <v>512</v>
      </c>
      <c r="E122" s="189" t="s">
        <v>785</v>
      </c>
      <c r="F122" s="189" t="str">
        <f>[1]vk!E685</f>
        <v>556</v>
      </c>
      <c r="G122" s="189" t="str">
        <f>[1]vk!F685</f>
        <v>Cilvēkresursu nodrošinājuma tiesu sistēmā izpilde</v>
      </c>
      <c r="H122" s="190">
        <v>222078</v>
      </c>
      <c r="I122" s="211">
        <f>([1]vk!L685+[1]fm!L684)/2</f>
        <v>0.87749999999999995</v>
      </c>
      <c r="J122" s="190">
        <f t="shared" si="8"/>
        <v>194873.44499999998</v>
      </c>
      <c r="K122" s="190">
        <f t="shared" si="9"/>
        <v>-27204.555000000022</v>
      </c>
      <c r="L122" s="192"/>
      <c r="M122" s="184" t="s">
        <v>124</v>
      </c>
    </row>
    <row r="123" spans="2:13" ht="89.25" customHeight="1">
      <c r="B123" s="188" t="s">
        <v>851</v>
      </c>
      <c r="C123" s="189" t="s">
        <v>781</v>
      </c>
      <c r="D123" s="189" t="s">
        <v>512</v>
      </c>
      <c r="E123" s="189" t="s">
        <v>785</v>
      </c>
      <c r="F123" s="189" t="str">
        <f>[1]vk!E686</f>
        <v>557</v>
      </c>
      <c r="G123" s="189" t="str">
        <f>[1]vk!F686</f>
        <v>Rajonu (pilsētu) tiesu, administratīvās rajona tiesas, zemesgrāmatu nodaļu, apgabaltiesu un administratīvās apgabaltiesas darba nodrošināšana</v>
      </c>
      <c r="H123" s="190">
        <v>1019825</v>
      </c>
      <c r="I123" s="211">
        <f>([1]vk!L686+[1]fm!L685)/2</f>
        <v>0.94499999999999995</v>
      </c>
      <c r="J123" s="190">
        <f t="shared" si="8"/>
        <v>963734.625</v>
      </c>
      <c r="K123" s="190">
        <f t="shared" si="9"/>
        <v>-56090.375</v>
      </c>
      <c r="L123" s="192"/>
      <c r="M123" s="184" t="s">
        <v>0</v>
      </c>
    </row>
    <row r="124" spans="2:13" ht="284.25" customHeight="1">
      <c r="B124" s="188" t="s">
        <v>851</v>
      </c>
      <c r="C124" s="189" t="s">
        <v>781</v>
      </c>
      <c r="D124" s="189" t="s">
        <v>512</v>
      </c>
      <c r="E124" s="189" t="s">
        <v>785</v>
      </c>
      <c r="F124" s="189" t="str">
        <f>[1]vk!E687</f>
        <v>558</v>
      </c>
      <c r="G124" s="189" t="str">
        <f>[1]vk!F687</f>
        <v>Valsts vienotās datorizētās zemesgrāmatas organizatoriskā un tehniskā uzturēšana</v>
      </c>
      <c r="H124" s="190">
        <v>380834</v>
      </c>
      <c r="I124" s="211">
        <v>0.97</v>
      </c>
      <c r="J124" s="190">
        <f t="shared" si="8"/>
        <v>369408.98</v>
      </c>
      <c r="K124" s="190">
        <f t="shared" si="9"/>
        <v>-11425.020000000019</v>
      </c>
      <c r="L124" s="192"/>
      <c r="M124" s="184" t="s">
        <v>1</v>
      </c>
    </row>
    <row r="125" spans="2:13" ht="212.25" customHeight="1">
      <c r="B125" s="188" t="s">
        <v>851</v>
      </c>
      <c r="C125" s="189" t="s">
        <v>781</v>
      </c>
      <c r="D125" s="189" t="s">
        <v>512</v>
      </c>
      <c r="E125" s="189" t="str">
        <f>[1]vk!D688</f>
        <v>Uzturlīdzekļu garantiju fonda administrācija</v>
      </c>
      <c r="F125" s="189" t="str">
        <f>[1]vk!E688</f>
        <v>599</v>
      </c>
      <c r="G125" s="189" t="str">
        <f>[1]vk!F688</f>
        <v>Uzturlīdzekļu garantiju fonda administrēšana</v>
      </c>
      <c r="H125" s="190">
        <f>[1]vk!G688</f>
        <v>400157</v>
      </c>
      <c r="I125" s="211">
        <f>([1]vk!L688+[1]fm!L687)/2</f>
        <v>0.87749999999999995</v>
      </c>
      <c r="J125" s="190">
        <f t="shared" si="8"/>
        <v>351137.76749999996</v>
      </c>
      <c r="K125" s="190">
        <f t="shared" si="9"/>
        <v>-49019.232500000042</v>
      </c>
      <c r="L125" s="192"/>
      <c r="M125" s="184" t="s">
        <v>125</v>
      </c>
    </row>
    <row r="126" spans="2:13" ht="63">
      <c r="B126" s="188" t="s">
        <v>851</v>
      </c>
      <c r="C126" s="189" t="s">
        <v>781</v>
      </c>
      <c r="D126" s="189" t="s">
        <v>512</v>
      </c>
      <c r="E126" s="189" t="str">
        <f>[1]vk!D689</f>
        <v>Sabiedrības integrācijas fonda vadība</v>
      </c>
      <c r="F126" s="189" t="str">
        <f>[1]vk!E689</f>
        <v>602</v>
      </c>
      <c r="G126" s="189" t="str">
        <f>[1]vk!F689</f>
        <v>Sabiedrības integrācijas fonda administrācija</v>
      </c>
      <c r="H126" s="190">
        <f>[1]vk!G689</f>
        <v>429960</v>
      </c>
      <c r="I126" s="211">
        <v>0.96</v>
      </c>
      <c r="J126" s="190">
        <f t="shared" si="8"/>
        <v>412761.59999999998</v>
      </c>
      <c r="K126" s="190">
        <f t="shared" si="9"/>
        <v>-17198.400000000023</v>
      </c>
      <c r="L126" s="192"/>
      <c r="M126" s="184" t="s">
        <v>126</v>
      </c>
    </row>
    <row r="127" spans="2:13" ht="408.75" customHeight="1">
      <c r="B127" s="188" t="s">
        <v>851</v>
      </c>
      <c r="C127" s="189" t="s">
        <v>781</v>
      </c>
      <c r="D127" s="189" t="s">
        <v>512</v>
      </c>
      <c r="E127" s="189" t="str">
        <f>[1]vk!D690</f>
        <v>Valsts zemes dienests</v>
      </c>
      <c r="F127" s="189" t="str">
        <f>[1]vk!E690</f>
        <v>572</v>
      </c>
      <c r="G127" s="189" t="str">
        <f>[1]vk!F690</f>
        <v>Nekustamā īpašuma raksturojošo datu reģistru vešana</v>
      </c>
      <c r="H127" s="190">
        <v>9446731</v>
      </c>
      <c r="I127" s="211">
        <f>([1]vk!L690+[1]fm!L689)/2</f>
        <v>0.96249999999999991</v>
      </c>
      <c r="J127" s="190">
        <f t="shared" si="8"/>
        <v>9092478.5874999985</v>
      </c>
      <c r="K127" s="190">
        <f t="shared" si="9"/>
        <v>-354252.41250000149</v>
      </c>
      <c r="L127" s="192"/>
      <c r="M127" s="186" t="s">
        <v>113</v>
      </c>
    </row>
    <row r="128" spans="2:13" s="30" customFormat="1" ht="240.75" customHeight="1">
      <c r="B128" s="188" t="s">
        <v>851</v>
      </c>
      <c r="C128" s="199" t="s">
        <v>781</v>
      </c>
      <c r="D128" s="199" t="s">
        <v>512</v>
      </c>
      <c r="E128" s="199"/>
      <c r="F128" s="199" t="str">
        <f>[1]vk!E691</f>
        <v>581</v>
      </c>
      <c r="G128" s="199" t="str">
        <f>[1]vk!F691</f>
        <v>Dalība zemes reformas īstenošanā</v>
      </c>
      <c r="H128" s="197">
        <v>669998</v>
      </c>
      <c r="I128" s="217">
        <v>0.92</v>
      </c>
      <c r="J128" s="197">
        <f t="shared" si="8"/>
        <v>616398.16</v>
      </c>
      <c r="K128" s="197">
        <f t="shared" si="9"/>
        <v>-53599.839999999967</v>
      </c>
      <c r="L128" s="200"/>
      <c r="M128" s="185" t="s">
        <v>80</v>
      </c>
    </row>
    <row r="129" spans="2:13" s="36" customFormat="1" ht="94.5" customHeight="1">
      <c r="B129" s="188" t="s">
        <v>851</v>
      </c>
      <c r="C129" s="189" t="s">
        <v>781</v>
      </c>
      <c r="D129" s="189" t="s">
        <v>512</v>
      </c>
      <c r="E129" s="189" t="s">
        <v>703</v>
      </c>
      <c r="F129" s="189" t="s">
        <v>704</v>
      </c>
      <c r="G129" s="189" t="s">
        <v>705</v>
      </c>
      <c r="H129" s="190">
        <v>207499</v>
      </c>
      <c r="I129" s="211">
        <v>0.64300000000000002</v>
      </c>
      <c r="J129" s="197">
        <f>SUM(H129*I129)</f>
        <v>133421.85699999999</v>
      </c>
      <c r="K129" s="197">
        <f t="shared" si="9"/>
        <v>-74077.143000000011</v>
      </c>
      <c r="L129" s="256"/>
      <c r="M129" s="184" t="s">
        <v>81</v>
      </c>
    </row>
    <row r="130" spans="2:13" s="36" customFormat="1" ht="94.5">
      <c r="B130" s="188" t="s">
        <v>851</v>
      </c>
      <c r="C130" s="189" t="s">
        <v>781</v>
      </c>
      <c r="D130" s="189" t="s">
        <v>512</v>
      </c>
      <c r="E130" s="189" t="s">
        <v>703</v>
      </c>
      <c r="F130" s="189" t="s">
        <v>706</v>
      </c>
      <c r="G130" s="189" t="s">
        <v>707</v>
      </c>
      <c r="H130" s="190">
        <v>379068</v>
      </c>
      <c r="I130" s="211">
        <v>0.79400000000000004</v>
      </c>
      <c r="J130" s="197">
        <f>SUM(H130*I130)</f>
        <v>300979.99200000003</v>
      </c>
      <c r="K130" s="197">
        <f t="shared" si="9"/>
        <v>-78088.007999999973</v>
      </c>
      <c r="L130" s="256"/>
      <c r="M130" s="184" t="s">
        <v>82</v>
      </c>
    </row>
    <row r="131" spans="2:13" s="36" customFormat="1" ht="121.5">
      <c r="B131" s="188" t="s">
        <v>851</v>
      </c>
      <c r="C131" s="189" t="s">
        <v>781</v>
      </c>
      <c r="D131" s="189" t="s">
        <v>512</v>
      </c>
      <c r="E131" s="189" t="s">
        <v>708</v>
      </c>
      <c r="F131" s="189" t="s">
        <v>709</v>
      </c>
      <c r="G131" s="189" t="s">
        <v>708</v>
      </c>
      <c r="H131" s="190">
        <v>284008</v>
      </c>
      <c r="I131" s="211">
        <v>0.88600000000000012</v>
      </c>
      <c r="J131" s="197">
        <f>SUM(H131*I131)</f>
        <v>251631.08800000005</v>
      </c>
      <c r="K131" s="197">
        <f t="shared" si="9"/>
        <v>-32376.911999999953</v>
      </c>
      <c r="L131" s="256"/>
      <c r="M131" s="184" t="s">
        <v>83</v>
      </c>
    </row>
    <row r="132" spans="2:13" s="36" customFormat="1" ht="63">
      <c r="B132" s="188" t="s">
        <v>851</v>
      </c>
      <c r="C132" s="189" t="s">
        <v>781</v>
      </c>
      <c r="D132" s="189" t="s">
        <v>512</v>
      </c>
      <c r="E132" s="189" t="s">
        <v>710</v>
      </c>
      <c r="F132" s="189" t="s">
        <v>711</v>
      </c>
      <c r="G132" s="189" t="s">
        <v>712</v>
      </c>
      <c r="H132" s="190">
        <v>3810270</v>
      </c>
      <c r="I132" s="217">
        <v>0.93</v>
      </c>
      <c r="J132" s="197">
        <f>SUM(H132*I132)</f>
        <v>3543551.1</v>
      </c>
      <c r="K132" s="197">
        <f t="shared" si="9"/>
        <v>-266718.89999999991</v>
      </c>
      <c r="L132" s="256"/>
      <c r="M132" s="184" t="s">
        <v>84</v>
      </c>
    </row>
    <row r="133" spans="2:13" ht="63">
      <c r="B133" s="188" t="s">
        <v>851</v>
      </c>
      <c r="C133" s="188" t="s">
        <v>781</v>
      </c>
      <c r="D133" s="188" t="s">
        <v>512</v>
      </c>
      <c r="E133" s="188"/>
      <c r="F133" s="188"/>
      <c r="G133" s="188"/>
      <c r="H133" s="194">
        <f>SUM(H107:H132)</f>
        <v>21303290</v>
      </c>
      <c r="I133" s="212"/>
      <c r="J133" s="194">
        <f>SUM(J107:J132)</f>
        <v>20059900.351999998</v>
      </c>
      <c r="K133" s="194">
        <f t="shared" si="9"/>
        <v>-1243389.6480000019</v>
      </c>
      <c r="L133" s="196">
        <f>SUM(1-(J133/H133))</f>
        <v>5.8366085614006136E-2</v>
      </c>
      <c r="M133" s="141"/>
    </row>
    <row r="134" spans="2:13" ht="63">
      <c r="B134" s="188" t="s">
        <v>851</v>
      </c>
      <c r="C134" s="189" t="s">
        <v>786</v>
      </c>
      <c r="D134" s="189" t="s">
        <v>514</v>
      </c>
      <c r="E134" s="189" t="s">
        <v>787</v>
      </c>
      <c r="F134" s="189" t="str">
        <f>[1]vk!E693</f>
        <v>761</v>
      </c>
      <c r="G134" s="189" t="str">
        <f>[1]vk!F693</f>
        <v>Vispārējās atbalsta funkcijas - Latvijas vides aizsardzības fonda administrācijā</v>
      </c>
      <c r="H134" s="190">
        <f>[1]vk!G693</f>
        <v>27730</v>
      </c>
      <c r="I134" s="211">
        <f>([1]vk!L693+[1]fm!L692)/2</f>
        <v>0.71500000000000008</v>
      </c>
      <c r="J134" s="190">
        <f t="shared" ref="J134:J159" si="10">SUM(H134*I134)</f>
        <v>19826.95</v>
      </c>
      <c r="K134" s="190">
        <f t="shared" si="9"/>
        <v>-7903.0499999999993</v>
      </c>
      <c r="L134" s="192"/>
      <c r="M134" s="278" t="s">
        <v>171</v>
      </c>
    </row>
    <row r="135" spans="2:13" ht="63">
      <c r="B135" s="188" t="s">
        <v>851</v>
      </c>
      <c r="C135" s="189" t="s">
        <v>786</v>
      </c>
      <c r="D135" s="189" t="s">
        <v>514</v>
      </c>
      <c r="E135" s="189" t="s">
        <v>787</v>
      </c>
      <c r="F135" s="189" t="str">
        <f>[1]vk!E694</f>
        <v>762</v>
      </c>
      <c r="G135" s="189" t="str">
        <f>[1]vk!F694</f>
        <v>Latvijas vides aizsardzības fonda pārvaldība vides projektu atbalsts</v>
      </c>
      <c r="H135" s="190">
        <f>[1]vk!G694</f>
        <v>107452</v>
      </c>
      <c r="I135" s="211">
        <f>([1]vk!L694+[1]fm!L693)/2</f>
        <v>0.71500000000000008</v>
      </c>
      <c r="J135" s="190">
        <f t="shared" si="10"/>
        <v>76828.180000000008</v>
      </c>
      <c r="K135" s="190">
        <f t="shared" si="9"/>
        <v>-30623.819999999992</v>
      </c>
      <c r="L135" s="192"/>
      <c r="M135" s="278"/>
    </row>
    <row r="136" spans="2:13" ht="63">
      <c r="B136" s="188" t="s">
        <v>851</v>
      </c>
      <c r="C136" s="189" t="s">
        <v>786</v>
      </c>
      <c r="D136" s="189" t="s">
        <v>514</v>
      </c>
      <c r="E136" s="189" t="s">
        <v>787</v>
      </c>
      <c r="F136" s="189" t="str">
        <f>[1]vk!E695</f>
        <v>763</v>
      </c>
      <c r="G136" s="189" t="str">
        <f>[1]vk!F695</f>
        <v>Vides pārvaldības instrumenti - politikas īstenošana dabas resursu nodokļa administrēšanā</v>
      </c>
      <c r="H136" s="190">
        <f>[1]vk!G695</f>
        <v>38128</v>
      </c>
      <c r="I136" s="211">
        <v>1</v>
      </c>
      <c r="J136" s="190">
        <f t="shared" si="10"/>
        <v>38128</v>
      </c>
      <c r="K136" s="190">
        <f t="shared" si="9"/>
        <v>0</v>
      </c>
      <c r="L136" s="192"/>
      <c r="M136" s="278"/>
    </row>
    <row r="137" spans="2:13" ht="63">
      <c r="B137" s="188" t="s">
        <v>851</v>
      </c>
      <c r="C137" s="189" t="s">
        <v>786</v>
      </c>
      <c r="D137" s="189" t="s">
        <v>514</v>
      </c>
      <c r="E137" s="189" t="s">
        <v>642</v>
      </c>
      <c r="F137" s="189" t="str">
        <f>[1]vk!E696</f>
        <v>777</v>
      </c>
      <c r="G137" s="189" t="str">
        <f>[1]vk!F696</f>
        <v>Vispārējās atbalsta funkcijas - Valsts vides dienestā</v>
      </c>
      <c r="H137" s="190">
        <f>[1]vk!G696</f>
        <v>456351</v>
      </c>
      <c r="I137" s="211">
        <v>0.96</v>
      </c>
      <c r="J137" s="190">
        <f>SUM(H137*I137)</f>
        <v>438096.95999999996</v>
      </c>
      <c r="K137" s="190">
        <f t="shared" si="9"/>
        <v>-18254.040000000037</v>
      </c>
      <c r="L137" s="192"/>
      <c r="M137" s="278" t="s">
        <v>173</v>
      </c>
    </row>
    <row r="138" spans="2:13" ht="63">
      <c r="B138" s="188" t="s">
        <v>851</v>
      </c>
      <c r="C138" s="189" t="s">
        <v>786</v>
      </c>
      <c r="D138" s="189" t="s">
        <v>514</v>
      </c>
      <c r="E138" s="189" t="s">
        <v>642</v>
      </c>
      <c r="F138" s="189" t="str">
        <f>[1]vk!E697</f>
        <v>778</v>
      </c>
      <c r="G138" s="189" t="str">
        <f>[1]vk!F697</f>
        <v>Gaisa aizsardzība - politikas īstenošana (kontroles pasākumi)</v>
      </c>
      <c r="H138" s="190">
        <f>[1]vk!G697</f>
        <v>159723</v>
      </c>
      <c r="I138" s="211">
        <v>0.96</v>
      </c>
      <c r="J138" s="190">
        <f t="shared" si="10"/>
        <v>153334.07999999999</v>
      </c>
      <c r="K138" s="190">
        <f t="shared" si="9"/>
        <v>-6388.9200000000128</v>
      </c>
      <c r="L138" s="192"/>
      <c r="M138" s="278"/>
    </row>
    <row r="139" spans="2:13" ht="63">
      <c r="B139" s="188" t="s">
        <v>851</v>
      </c>
      <c r="C139" s="189" t="s">
        <v>786</v>
      </c>
      <c r="D139" s="189" t="s">
        <v>514</v>
      </c>
      <c r="E139" s="189" t="s">
        <v>642</v>
      </c>
      <c r="F139" s="189" t="str">
        <f>[1]vk!E698</f>
        <v>779</v>
      </c>
      <c r="G139" s="189" t="str">
        <f>[1]vk!F698</f>
        <v>Ūdens aizsardzība - politikas īstenošana (kontroles pasākumi)</v>
      </c>
      <c r="H139" s="190">
        <f>[1]vk!G698</f>
        <v>159723</v>
      </c>
      <c r="I139" s="211">
        <v>0.96</v>
      </c>
      <c r="J139" s="190">
        <f t="shared" si="10"/>
        <v>153334.07999999999</v>
      </c>
      <c r="K139" s="190">
        <f t="shared" si="9"/>
        <v>-6388.9200000000128</v>
      </c>
      <c r="L139" s="192"/>
      <c r="M139" s="278"/>
    </row>
    <row r="140" spans="2:13" ht="63">
      <c r="B140" s="188" t="s">
        <v>851</v>
      </c>
      <c r="C140" s="189" t="s">
        <v>786</v>
      </c>
      <c r="D140" s="189" t="s">
        <v>514</v>
      </c>
      <c r="E140" s="189" t="s">
        <v>642</v>
      </c>
      <c r="F140" s="189" t="str">
        <f>[1]vk!E699</f>
        <v>780</v>
      </c>
      <c r="G140" s="189" t="str">
        <f>[1]vk!F699</f>
        <v>Atkritumu apsaimniekošana - politikas īstenošana (kontroles pasākumi)</v>
      </c>
      <c r="H140" s="190">
        <f>[1]vk!G699</f>
        <v>296628</v>
      </c>
      <c r="I140" s="211">
        <v>0.96</v>
      </c>
      <c r="J140" s="190">
        <f t="shared" si="10"/>
        <v>284762.88</v>
      </c>
      <c r="K140" s="190">
        <f t="shared" si="9"/>
        <v>-11865.119999999995</v>
      </c>
      <c r="L140" s="192"/>
      <c r="M140" s="278"/>
    </row>
    <row r="141" spans="2:13" ht="63">
      <c r="B141" s="188" t="s">
        <v>851</v>
      </c>
      <c r="C141" s="189" t="s">
        <v>786</v>
      </c>
      <c r="D141" s="189" t="s">
        <v>514</v>
      </c>
      <c r="E141" s="189" t="s">
        <v>642</v>
      </c>
      <c r="F141" s="189" t="str">
        <f>[1]vk!E700</f>
        <v>781</v>
      </c>
      <c r="G141" s="189" t="str">
        <f>[1]vk!F700</f>
        <v>Ķīmisko vielu pārvaldība - politikas īstenošana (kontroles pasākumi)</v>
      </c>
      <c r="H141" s="190">
        <f>[1]vk!G700</f>
        <v>114088</v>
      </c>
      <c r="I141" s="211">
        <v>0.96</v>
      </c>
      <c r="J141" s="190">
        <f t="shared" si="10"/>
        <v>109524.48</v>
      </c>
      <c r="K141" s="190">
        <f t="shared" ref="K141:K171" si="11">SUM(J141-H141)</f>
        <v>-4563.5200000000041</v>
      </c>
      <c r="L141" s="192"/>
      <c r="M141" s="278"/>
    </row>
    <row r="142" spans="2:13" ht="63">
      <c r="B142" s="188" t="s">
        <v>851</v>
      </c>
      <c r="C142" s="189" t="s">
        <v>786</v>
      </c>
      <c r="D142" s="189" t="s">
        <v>514</v>
      </c>
      <c r="E142" s="189" t="s">
        <v>642</v>
      </c>
      <c r="F142" s="189" t="str">
        <f>[1]vk!E701</f>
        <v>782</v>
      </c>
      <c r="G142" s="189" t="str">
        <f>[1]vk!F701</f>
        <v>Piesārņojuma samazināšana - politikas īstenošana (kontroles pasākumi)</v>
      </c>
      <c r="H142" s="190">
        <f>[1]vk!G701</f>
        <v>182540</v>
      </c>
      <c r="I142" s="211">
        <v>0.96</v>
      </c>
      <c r="J142" s="190">
        <f t="shared" si="10"/>
        <v>175238.39999999999</v>
      </c>
      <c r="K142" s="190">
        <f t="shared" si="11"/>
        <v>-7301.6000000000058</v>
      </c>
      <c r="L142" s="192"/>
      <c r="M142" s="278"/>
    </row>
    <row r="143" spans="2:13" ht="63">
      <c r="B143" s="188" t="s">
        <v>851</v>
      </c>
      <c r="C143" s="189" t="s">
        <v>786</v>
      </c>
      <c r="D143" s="189" t="s">
        <v>514</v>
      </c>
      <c r="E143" s="189" t="s">
        <v>642</v>
      </c>
      <c r="F143" s="189" t="str">
        <f>[1]vk!E702</f>
        <v>783</v>
      </c>
      <c r="G143" s="189" t="str">
        <f>[1]vk!F702</f>
        <v>Zemes dzīļu aizsardzība - politikas īstenošana (kontroles pasākumi)</v>
      </c>
      <c r="H143" s="190">
        <f>[1]vk!G702</f>
        <v>136905</v>
      </c>
      <c r="I143" s="211">
        <v>0.96</v>
      </c>
      <c r="J143" s="190">
        <f t="shared" si="10"/>
        <v>131428.79999999999</v>
      </c>
      <c r="K143" s="190">
        <f t="shared" si="11"/>
        <v>-5476.2000000000116</v>
      </c>
      <c r="L143" s="192"/>
      <c r="M143" s="278"/>
    </row>
    <row r="144" spans="2:13" ht="63">
      <c r="B144" s="188" t="s">
        <v>851</v>
      </c>
      <c r="C144" s="189" t="s">
        <v>786</v>
      </c>
      <c r="D144" s="189" t="s">
        <v>514</v>
      </c>
      <c r="E144" s="189" t="s">
        <v>642</v>
      </c>
      <c r="F144" s="189" t="str">
        <f>[1]vk!E703</f>
        <v>784</v>
      </c>
      <c r="G144" s="189" t="str">
        <f>[1]vk!F703</f>
        <v>Sugu un biotopu aizsardzība - politikas īstenošana veicot kontroles un uzraudzības pasākumus</v>
      </c>
      <c r="H144" s="190">
        <f>[1]vk!G703</f>
        <v>319446</v>
      </c>
      <c r="I144" s="211">
        <v>0.96</v>
      </c>
      <c r="J144" s="190">
        <f t="shared" si="10"/>
        <v>306668.15999999997</v>
      </c>
      <c r="K144" s="190">
        <f t="shared" si="11"/>
        <v>-12777.840000000026</v>
      </c>
      <c r="L144" s="192"/>
      <c r="M144" s="278"/>
    </row>
    <row r="145" spans="1:13" ht="63">
      <c r="B145" s="188" t="s">
        <v>851</v>
      </c>
      <c r="C145" s="189" t="s">
        <v>786</v>
      </c>
      <c r="D145" s="189" t="s">
        <v>514</v>
      </c>
      <c r="E145" s="189" t="s">
        <v>642</v>
      </c>
      <c r="F145" s="189" t="str">
        <f>[1]vk!E704</f>
        <v>785</v>
      </c>
      <c r="G145" s="189" t="str">
        <f>[1]vk!F704</f>
        <v>Vides informācijas sagatavošana, izplatīšana un sabiedrības izpratnes palielināšana par vides jautājumiem</v>
      </c>
      <c r="H145" s="190">
        <f>[1]vk!G704</f>
        <v>68453</v>
      </c>
      <c r="I145" s="211">
        <v>0.96</v>
      </c>
      <c r="J145" s="190">
        <f t="shared" si="10"/>
        <v>65714.880000000005</v>
      </c>
      <c r="K145" s="190">
        <f t="shared" si="11"/>
        <v>-2738.1199999999953</v>
      </c>
      <c r="L145" s="192"/>
      <c r="M145" s="278"/>
    </row>
    <row r="146" spans="1:13" ht="63">
      <c r="B146" s="188" t="s">
        <v>851</v>
      </c>
      <c r="C146" s="189" t="s">
        <v>786</v>
      </c>
      <c r="D146" s="189" t="s">
        <v>514</v>
      </c>
      <c r="E146" s="189" t="s">
        <v>642</v>
      </c>
      <c r="F146" s="189" t="str">
        <f>[1]vk!E705</f>
        <v>786</v>
      </c>
      <c r="G146" s="189" t="str">
        <f>[1]vk!F705</f>
        <v>Ietekmes uz vidi novērtēšana - politikas īstenošana veicot sākotnējo ietekmes uz vidi novērtējumu</v>
      </c>
      <c r="H146" s="190">
        <f>[1]vk!G705</f>
        <v>136905</v>
      </c>
      <c r="I146" s="211">
        <v>0.96</v>
      </c>
      <c r="J146" s="190">
        <f t="shared" si="10"/>
        <v>131428.79999999999</v>
      </c>
      <c r="K146" s="190">
        <f t="shared" si="11"/>
        <v>-5476.2000000000116</v>
      </c>
      <c r="L146" s="192"/>
      <c r="M146" s="278"/>
    </row>
    <row r="147" spans="1:13" ht="63">
      <c r="B147" s="188" t="s">
        <v>851</v>
      </c>
      <c r="C147" s="189" t="s">
        <v>786</v>
      </c>
      <c r="D147" s="189" t="s">
        <v>514</v>
      </c>
      <c r="E147" s="189" t="s">
        <v>642</v>
      </c>
      <c r="F147" s="189" t="str">
        <f>[1]vk!E706</f>
        <v>812</v>
      </c>
      <c r="G147" s="189" t="str">
        <f>[1]vk!F706</f>
        <v>Radioaktīvo vielu droša apsaimniekošana un uzraudzība</v>
      </c>
      <c r="H147" s="190">
        <f>[1]vk!G706</f>
        <v>114088</v>
      </c>
      <c r="I147" s="211">
        <v>0.96</v>
      </c>
      <c r="J147" s="190">
        <f t="shared" si="10"/>
        <v>109524.48</v>
      </c>
      <c r="K147" s="190">
        <f t="shared" si="11"/>
        <v>-4563.5200000000041</v>
      </c>
      <c r="L147" s="192"/>
      <c r="M147" s="278"/>
    </row>
    <row r="148" spans="1:13" ht="182.25">
      <c r="B148" s="188" t="s">
        <v>851</v>
      </c>
      <c r="C148" s="189" t="s">
        <v>786</v>
      </c>
      <c r="D148" s="189" t="s">
        <v>514</v>
      </c>
      <c r="E148" s="189" t="s">
        <v>788</v>
      </c>
      <c r="F148" s="189" t="str">
        <f>[1]vk!E707</f>
        <v>787</v>
      </c>
      <c r="G148" s="189" t="str">
        <f>[1]vk!F707</f>
        <v>Vispārējās atbalsta funkcijas - Vides pārraudzības valsts birojā</v>
      </c>
      <c r="H148" s="190">
        <f>[1]vk!G707</f>
        <v>18448</v>
      </c>
      <c r="I148" s="211">
        <f>([1]vk!L707+[1]fm!L706)/2</f>
        <v>0.89749999999999996</v>
      </c>
      <c r="J148" s="190">
        <f t="shared" si="10"/>
        <v>16557.079999999998</v>
      </c>
      <c r="K148" s="190">
        <f t="shared" si="11"/>
        <v>-1890.9200000000019</v>
      </c>
      <c r="L148" s="192"/>
      <c r="M148" s="137" t="s">
        <v>174</v>
      </c>
    </row>
    <row r="149" spans="1:13" ht="121.5">
      <c r="B149" s="188" t="s">
        <v>851</v>
      </c>
      <c r="C149" s="189" t="s">
        <v>786</v>
      </c>
      <c r="D149" s="189" t="s">
        <v>514</v>
      </c>
      <c r="E149" s="189" t="s">
        <v>788</v>
      </c>
      <c r="F149" s="189" t="str">
        <f>[1]vk!E708</f>
        <v>788</v>
      </c>
      <c r="G149" s="189" t="str">
        <f>[1]vk!F708</f>
        <v>Ietekmes uz vidi novērtēšana - politikas īstenošana</v>
      </c>
      <c r="H149" s="190">
        <f>[1]vk!G708</f>
        <v>74598</v>
      </c>
      <c r="I149" s="211">
        <f>([1]vk!L708+[1]fm!L707)/2</f>
        <v>0.94499999999999995</v>
      </c>
      <c r="J149" s="190">
        <f t="shared" si="10"/>
        <v>70495.11</v>
      </c>
      <c r="K149" s="190">
        <f t="shared" si="11"/>
        <v>-4102.8899999999994</v>
      </c>
      <c r="L149" s="192"/>
      <c r="M149" s="137" t="s">
        <v>175</v>
      </c>
    </row>
    <row r="150" spans="1:13" ht="81">
      <c r="B150" s="188" t="s">
        <v>851</v>
      </c>
      <c r="C150" s="189" t="s">
        <v>786</v>
      </c>
      <c r="D150" s="189" t="s">
        <v>514</v>
      </c>
      <c r="E150" s="189" t="s">
        <v>788</v>
      </c>
      <c r="F150" s="189" t="str">
        <f>[1]vk!E709</f>
        <v>789</v>
      </c>
      <c r="G150" s="189" t="str">
        <f>[1]vk!F709</f>
        <v>Atkritumu apsaimniekošana - politikas īstenošana iepakojuma apsaimniekošanā</v>
      </c>
      <c r="H150" s="190">
        <f>[1]vk!G709</f>
        <v>9694</v>
      </c>
      <c r="I150" s="211">
        <f>([1]vk!L709+[1]fm!L708)/2</f>
        <v>0.94499999999999995</v>
      </c>
      <c r="J150" s="190">
        <f t="shared" si="10"/>
        <v>9160.83</v>
      </c>
      <c r="K150" s="190">
        <f t="shared" si="11"/>
        <v>-533.17000000000007</v>
      </c>
      <c r="L150" s="192"/>
      <c r="M150" s="137" t="s">
        <v>176</v>
      </c>
    </row>
    <row r="151" spans="1:13" ht="81">
      <c r="B151" s="188" t="s">
        <v>851</v>
      </c>
      <c r="C151" s="189" t="s">
        <v>786</v>
      </c>
      <c r="D151" s="189" t="s">
        <v>514</v>
      </c>
      <c r="E151" s="189" t="s">
        <v>788</v>
      </c>
      <c r="F151" s="189" t="str">
        <f>[1]vk!E710</f>
        <v>790</v>
      </c>
      <c r="G151" s="189" t="str">
        <f>[1]vk!F710</f>
        <v>Piesārņojuma samazināšana - politikas īstenošana integrētai piesārņojuma novēršanai un kontrolei</v>
      </c>
      <c r="H151" s="190">
        <f>[1]vk!G710</f>
        <v>21908</v>
      </c>
      <c r="I151" s="211">
        <f>([1]vk!L710+[1]fm!L709)/2</f>
        <v>0.94499999999999995</v>
      </c>
      <c r="J151" s="190">
        <f t="shared" si="10"/>
        <v>20703.059999999998</v>
      </c>
      <c r="K151" s="190">
        <f t="shared" si="11"/>
        <v>-1204.9400000000023</v>
      </c>
      <c r="L151" s="192"/>
      <c r="M151" s="137" t="s">
        <v>176</v>
      </c>
    </row>
    <row r="152" spans="1:13" ht="121.5">
      <c r="B152" s="188" t="s">
        <v>851</v>
      </c>
      <c r="C152" s="189" t="s">
        <v>786</v>
      </c>
      <c r="D152" s="189" t="s">
        <v>514</v>
      </c>
      <c r="E152" s="189" t="s">
        <v>788</v>
      </c>
      <c r="F152" s="189" t="str">
        <f>[1]vk!E711</f>
        <v>791</v>
      </c>
      <c r="G152" s="189" t="str">
        <f>[1]vk!F711</f>
        <v>Rūpniecisko avāriju risku mazināšana - politikas īstenošana</v>
      </c>
      <c r="H152" s="190">
        <f>[1]vk!G711</f>
        <v>27998</v>
      </c>
      <c r="I152" s="211">
        <f>([1]vk!L711+[1]fm!L710)/2</f>
        <v>0.94499999999999995</v>
      </c>
      <c r="J152" s="190">
        <f t="shared" si="10"/>
        <v>26458.109999999997</v>
      </c>
      <c r="K152" s="190">
        <f t="shared" si="11"/>
        <v>-1539.8900000000031</v>
      </c>
      <c r="L152" s="192"/>
      <c r="M152" s="137" t="s">
        <v>177</v>
      </c>
    </row>
    <row r="153" spans="1:13" ht="182.25">
      <c r="B153" s="188" t="s">
        <v>851</v>
      </c>
      <c r="C153" s="189" t="s">
        <v>786</v>
      </c>
      <c r="D153" s="189" t="s">
        <v>514</v>
      </c>
      <c r="E153" s="189" t="s">
        <v>788</v>
      </c>
      <c r="F153" s="189" t="str">
        <f>[1]vk!E712</f>
        <v>792</v>
      </c>
      <c r="G153" s="189" t="str">
        <f>[1]vk!F712</f>
        <v>Apstrīdēto administratīvo aktu vides aizsardzības jomā un sabiedrības līdzdalības tiesību vai tiesību uz vides informāciju pārkāpumu izskatīšanas nodrošināšana; vides informācijas sagatavošana, izplatīšana un sabiedrības izpratnes palielināšana par vides</v>
      </c>
      <c r="H153" s="190">
        <f>[1]vk!G712</f>
        <v>32667</v>
      </c>
      <c r="I153" s="211">
        <f>([1]vk!L712+[1]fm!L711)/2</f>
        <v>0.875</v>
      </c>
      <c r="J153" s="190">
        <f t="shared" si="10"/>
        <v>28583.625</v>
      </c>
      <c r="K153" s="190">
        <f t="shared" si="11"/>
        <v>-4083.375</v>
      </c>
      <c r="L153" s="192"/>
      <c r="M153" s="137" t="s">
        <v>178</v>
      </c>
    </row>
    <row r="154" spans="1:13" ht="121.5">
      <c r="B154" s="188" t="s">
        <v>851</v>
      </c>
      <c r="C154" s="189" t="s">
        <v>786</v>
      </c>
      <c r="D154" s="189" t="s">
        <v>514</v>
      </c>
      <c r="E154" s="189" t="s">
        <v>788</v>
      </c>
      <c r="F154" s="189" t="str">
        <f>[1]vk!E713</f>
        <v>793</v>
      </c>
      <c r="G154" s="189" t="str">
        <f>[1]vk!F713</f>
        <v>Vides pārvaldības instrumenti - politikas īstenošana ekomarķējuma un vides vadības un audita sistēmas jomā</v>
      </c>
      <c r="H154" s="190">
        <f>[1]vk!G713</f>
        <v>12675</v>
      </c>
      <c r="I154" s="211">
        <f>([1]vk!L713+[1]fm!L712)/2</f>
        <v>0.90250000000000008</v>
      </c>
      <c r="J154" s="190">
        <f t="shared" si="10"/>
        <v>11439.187500000002</v>
      </c>
      <c r="K154" s="190">
        <f t="shared" si="11"/>
        <v>-1235.8124999999982</v>
      </c>
      <c r="L154" s="192"/>
      <c r="M154" s="137" t="s">
        <v>179</v>
      </c>
    </row>
    <row r="155" spans="1:13" ht="63">
      <c r="B155" s="188" t="s">
        <v>851</v>
      </c>
      <c r="C155" s="189" t="s">
        <v>786</v>
      </c>
      <c r="D155" s="189" t="s">
        <v>514</v>
      </c>
      <c r="E155" s="189" t="s">
        <v>645</v>
      </c>
      <c r="F155" s="189" t="str">
        <f>[1]vk!E714</f>
        <v>754</v>
      </c>
      <c r="G155" s="189" t="str">
        <f>[1]vk!F714</f>
        <v>Vides ministrijas valdījumā esošā valsts nekustamā īpašuma apsaimniekošana</v>
      </c>
      <c r="H155" s="190">
        <f>[1]vk!G714</f>
        <v>175069</v>
      </c>
      <c r="I155" s="211">
        <f>([1]vk!L714+[1]fm!L713)/2</f>
        <v>0.75750000000000006</v>
      </c>
      <c r="J155" s="190">
        <f t="shared" si="10"/>
        <v>132614.76750000002</v>
      </c>
      <c r="K155" s="190">
        <f t="shared" si="11"/>
        <v>-42454.232499999984</v>
      </c>
      <c r="L155" s="192"/>
      <c r="M155" s="137" t="s">
        <v>180</v>
      </c>
    </row>
    <row r="156" spans="1:13" ht="63">
      <c r="B156" s="188" t="s">
        <v>851</v>
      </c>
      <c r="C156" s="189" t="s">
        <v>786</v>
      </c>
      <c r="D156" s="189" t="s">
        <v>514</v>
      </c>
      <c r="E156" s="189" t="s">
        <v>645</v>
      </c>
      <c r="F156" s="189" t="str">
        <f>[1]vk!E715</f>
        <v>794</v>
      </c>
      <c r="G156" s="189" t="str">
        <f>[1]vk!F715</f>
        <v>Vispārējās atbalsta funkcijas - Dabas aizsardzības pārvaldē</v>
      </c>
      <c r="H156" s="190">
        <f>[1]vk!G715</f>
        <v>164128</v>
      </c>
      <c r="I156" s="211">
        <f>([1]vk!L715+[1]fm!L714)/2</f>
        <v>0.88</v>
      </c>
      <c r="J156" s="190">
        <f t="shared" si="10"/>
        <v>144432.64000000001</v>
      </c>
      <c r="K156" s="190">
        <f t="shared" si="11"/>
        <v>-19695.359999999986</v>
      </c>
      <c r="L156" s="192"/>
      <c r="M156" s="137" t="s">
        <v>171</v>
      </c>
    </row>
    <row r="157" spans="1:13" ht="63">
      <c r="B157" s="188" t="s">
        <v>851</v>
      </c>
      <c r="C157" s="189" t="s">
        <v>786</v>
      </c>
      <c r="D157" s="189" t="s">
        <v>514</v>
      </c>
      <c r="E157" s="189" t="s">
        <v>645</v>
      </c>
      <c r="F157" s="189" t="str">
        <f>[1]vk!E716</f>
        <v>795</v>
      </c>
      <c r="G157" s="189" t="str">
        <f>[1]vk!F716</f>
        <v>Īpaši aizsargājamo dabas teritoriju aizsardzība un apsaimniekošana - politikas īstenošana</v>
      </c>
      <c r="H157" s="190">
        <f>[1]vk!G716</f>
        <v>612742</v>
      </c>
      <c r="I157" s="211">
        <f>([1]vk!L716+[1]fm!L715)/2</f>
        <v>0.875</v>
      </c>
      <c r="J157" s="190">
        <f t="shared" si="10"/>
        <v>536149.25</v>
      </c>
      <c r="K157" s="190">
        <f t="shared" si="11"/>
        <v>-76592.75</v>
      </c>
      <c r="L157" s="192"/>
      <c r="M157" s="278" t="s">
        <v>181</v>
      </c>
    </row>
    <row r="158" spans="1:13" ht="63">
      <c r="B158" s="188" t="s">
        <v>851</v>
      </c>
      <c r="C158" s="189" t="s">
        <v>786</v>
      </c>
      <c r="D158" s="189" t="s">
        <v>514</v>
      </c>
      <c r="E158" s="189" t="s">
        <v>645</v>
      </c>
      <c r="F158" s="189" t="str">
        <f>[1]vk!E717</f>
        <v>796</v>
      </c>
      <c r="G158" s="189" t="str">
        <f>[1]vk!F717</f>
        <v>Sugu un biotopu aizsardzība - politikas īstenošana</v>
      </c>
      <c r="H158" s="190">
        <f>[1]vk!G717</f>
        <v>295430</v>
      </c>
      <c r="I158" s="211">
        <f>([1]vk!L717+[1]fm!L716)/2</f>
        <v>0.875</v>
      </c>
      <c r="J158" s="190">
        <f t="shared" si="10"/>
        <v>258501.25</v>
      </c>
      <c r="K158" s="190">
        <f t="shared" si="11"/>
        <v>-36928.75</v>
      </c>
      <c r="L158" s="192"/>
      <c r="M158" s="278"/>
    </row>
    <row r="159" spans="1:13" ht="121.5">
      <c r="B159" s="188" t="s">
        <v>851</v>
      </c>
      <c r="C159" s="189" t="s">
        <v>786</v>
      </c>
      <c r="D159" s="189" t="s">
        <v>514</v>
      </c>
      <c r="E159" s="189" t="s">
        <v>645</v>
      </c>
      <c r="F159" s="199" t="str">
        <f>[1]vk!E718</f>
        <v>797</v>
      </c>
      <c r="G159" s="199" t="str">
        <f>[1]vk!F718</f>
        <v>Vides informācijas par bioloģiskās daudzveidības un ainavu aizsardzību sagatavošana, izplatīšana un sabiedrības izpratnes palielināšana</v>
      </c>
      <c r="H159" s="197">
        <f>[1]vk!G718</f>
        <v>229779</v>
      </c>
      <c r="I159" s="217">
        <v>0.875</v>
      </c>
      <c r="J159" s="197">
        <f t="shared" si="10"/>
        <v>201056.625</v>
      </c>
      <c r="K159" s="197">
        <f t="shared" si="11"/>
        <v>-28722.375</v>
      </c>
      <c r="L159" s="200"/>
      <c r="M159" s="137" t="s">
        <v>68</v>
      </c>
    </row>
    <row r="160" spans="1:13" ht="63">
      <c r="A160" s="41"/>
      <c r="B160" s="188" t="s">
        <v>851</v>
      </c>
      <c r="C160" s="189" t="s">
        <v>786</v>
      </c>
      <c r="D160" s="189" t="s">
        <v>514</v>
      </c>
      <c r="E160" s="189" t="s">
        <v>737</v>
      </c>
      <c r="F160" s="189" t="s">
        <v>738</v>
      </c>
      <c r="G160" s="189" t="s">
        <v>2</v>
      </c>
      <c r="H160" s="190">
        <v>181539</v>
      </c>
      <c r="I160" s="211">
        <v>0.89875000000000005</v>
      </c>
      <c r="J160" s="197">
        <f>SUM(H160*I160)</f>
        <v>163158.17625000002</v>
      </c>
      <c r="K160" s="197">
        <f t="shared" si="11"/>
        <v>-18380.823749999981</v>
      </c>
      <c r="L160" s="192"/>
      <c r="M160" s="137" t="s">
        <v>182</v>
      </c>
    </row>
    <row r="161" spans="2:13" s="36" customFormat="1" ht="63">
      <c r="B161" s="188" t="s">
        <v>851</v>
      </c>
      <c r="C161" s="189" t="s">
        <v>786</v>
      </c>
      <c r="D161" s="189" t="s">
        <v>514</v>
      </c>
      <c r="E161" s="189" t="s">
        <v>632</v>
      </c>
      <c r="F161" s="189" t="s">
        <v>633</v>
      </c>
      <c r="G161" s="189" t="s">
        <v>632</v>
      </c>
      <c r="H161" s="190">
        <v>424675</v>
      </c>
      <c r="I161" s="217">
        <v>0.3</v>
      </c>
      <c r="J161" s="197">
        <f>SUM(H161*I161)</f>
        <v>127402.5</v>
      </c>
      <c r="K161" s="197">
        <f t="shared" si="11"/>
        <v>-297272.5</v>
      </c>
      <c r="L161" s="189"/>
      <c r="M161" s="160" t="s">
        <v>3</v>
      </c>
    </row>
    <row r="162" spans="2:13" s="36" customFormat="1" ht="63">
      <c r="B162" s="188" t="s">
        <v>851</v>
      </c>
      <c r="C162" s="189" t="s">
        <v>786</v>
      </c>
      <c r="D162" s="189" t="s">
        <v>514</v>
      </c>
      <c r="E162" s="189" t="s">
        <v>634</v>
      </c>
      <c r="F162" s="189" t="s">
        <v>635</v>
      </c>
      <c r="G162" s="189" t="s">
        <v>634</v>
      </c>
      <c r="H162" s="190">
        <v>44981</v>
      </c>
      <c r="I162" s="217">
        <v>0.4</v>
      </c>
      <c r="J162" s="197">
        <f t="shared" ref="J162:J174" si="12">SUM(H162*I162)</f>
        <v>17992.400000000001</v>
      </c>
      <c r="K162" s="197">
        <f t="shared" si="11"/>
        <v>-26988.6</v>
      </c>
      <c r="L162" s="189"/>
      <c r="M162" s="160" t="s">
        <v>183</v>
      </c>
    </row>
    <row r="163" spans="2:13" s="36" customFormat="1" ht="141.75">
      <c r="B163" s="188" t="s">
        <v>851</v>
      </c>
      <c r="C163" s="189" t="s">
        <v>786</v>
      </c>
      <c r="D163" s="189" t="s">
        <v>514</v>
      </c>
      <c r="E163" s="189" t="s">
        <v>636</v>
      </c>
      <c r="F163" s="189" t="s">
        <v>637</v>
      </c>
      <c r="G163" s="189" t="s">
        <v>636</v>
      </c>
      <c r="H163" s="190">
        <v>199205</v>
      </c>
      <c r="I163" s="211">
        <v>0.89124999999999999</v>
      </c>
      <c r="J163" s="197">
        <f t="shared" si="12"/>
        <v>177541.45624999999</v>
      </c>
      <c r="K163" s="197">
        <f t="shared" si="11"/>
        <v>-21663.543750000012</v>
      </c>
      <c r="L163" s="189"/>
      <c r="M163" s="160" t="s">
        <v>166</v>
      </c>
    </row>
    <row r="164" spans="2:13" s="36" customFormat="1" ht="121.5">
      <c r="B164" s="188" t="s">
        <v>851</v>
      </c>
      <c r="C164" s="189" t="s">
        <v>786</v>
      </c>
      <c r="D164" s="189" t="s">
        <v>514</v>
      </c>
      <c r="E164" s="189" t="s">
        <v>638</v>
      </c>
      <c r="F164" s="189" t="s">
        <v>639</v>
      </c>
      <c r="G164" s="189" t="s">
        <v>638</v>
      </c>
      <c r="H164" s="190">
        <v>7339</v>
      </c>
      <c r="I164" s="211">
        <v>0.34250000000000003</v>
      </c>
      <c r="J164" s="197">
        <f t="shared" si="12"/>
        <v>2513.6075000000001</v>
      </c>
      <c r="K164" s="197">
        <f t="shared" si="11"/>
        <v>-4825.3924999999999</v>
      </c>
      <c r="L164" s="189"/>
      <c r="M164" s="160" t="s">
        <v>68</v>
      </c>
    </row>
    <row r="165" spans="2:13" s="36" customFormat="1" ht="63">
      <c r="B165" s="188" t="s">
        <v>851</v>
      </c>
      <c r="C165" s="189" t="s">
        <v>786</v>
      </c>
      <c r="D165" s="189" t="s">
        <v>514</v>
      </c>
      <c r="E165" s="189" t="s">
        <v>640</v>
      </c>
      <c r="F165" s="189" t="s">
        <v>641</v>
      </c>
      <c r="G165" s="189" t="s">
        <v>640</v>
      </c>
      <c r="H165" s="190">
        <v>272487</v>
      </c>
      <c r="I165" s="211">
        <v>0.70625000000000004</v>
      </c>
      <c r="J165" s="197">
        <f t="shared" si="12"/>
        <v>192443.94375000001</v>
      </c>
      <c r="K165" s="197">
        <f t="shared" si="11"/>
        <v>-80043.056249999994</v>
      </c>
      <c r="L165" s="189"/>
      <c r="M165" s="160" t="s">
        <v>184</v>
      </c>
    </row>
    <row r="166" spans="2:13" s="36" customFormat="1" ht="78.75">
      <c r="B166" s="188" t="s">
        <v>851</v>
      </c>
      <c r="C166" s="189" t="s">
        <v>786</v>
      </c>
      <c r="D166" s="189" t="s">
        <v>514</v>
      </c>
      <c r="E166" s="189" t="s">
        <v>642</v>
      </c>
      <c r="F166" s="189" t="s">
        <v>643</v>
      </c>
      <c r="G166" s="189" t="s">
        <v>644</v>
      </c>
      <c r="H166" s="190">
        <v>136905</v>
      </c>
      <c r="I166" s="211">
        <v>0.84</v>
      </c>
      <c r="J166" s="197">
        <f t="shared" si="12"/>
        <v>115000.2</v>
      </c>
      <c r="K166" s="197">
        <f t="shared" si="11"/>
        <v>-21904.800000000003</v>
      </c>
      <c r="L166" s="189"/>
      <c r="M166" s="160" t="s">
        <v>173</v>
      </c>
    </row>
    <row r="167" spans="2:13" s="36" customFormat="1" ht="78.75">
      <c r="B167" s="188" t="s">
        <v>851</v>
      </c>
      <c r="C167" s="189" t="s">
        <v>786</v>
      </c>
      <c r="D167" s="189" t="s">
        <v>514</v>
      </c>
      <c r="E167" s="189" t="s">
        <v>645</v>
      </c>
      <c r="F167" s="189" t="s">
        <v>646</v>
      </c>
      <c r="G167" s="189" t="s">
        <v>647</v>
      </c>
      <c r="H167" s="190">
        <v>60087</v>
      </c>
      <c r="I167" s="211">
        <v>0.9</v>
      </c>
      <c r="J167" s="197">
        <f t="shared" si="12"/>
        <v>54078.3</v>
      </c>
      <c r="K167" s="197">
        <f t="shared" si="11"/>
        <v>-6008.6999999999971</v>
      </c>
      <c r="L167" s="189"/>
      <c r="M167" s="160" t="s">
        <v>185</v>
      </c>
    </row>
    <row r="168" spans="2:13" s="36" customFormat="1" ht="63">
      <c r="B168" s="188" t="s">
        <v>851</v>
      </c>
      <c r="C168" s="189" t="s">
        <v>786</v>
      </c>
      <c r="D168" s="189" t="s">
        <v>514</v>
      </c>
      <c r="E168" s="189" t="s">
        <v>648</v>
      </c>
      <c r="F168" s="189" t="s">
        <v>649</v>
      </c>
      <c r="G168" s="189" t="s">
        <v>650</v>
      </c>
      <c r="H168" s="190">
        <v>1166592</v>
      </c>
      <c r="I168" s="211">
        <v>1</v>
      </c>
      <c r="J168" s="197">
        <f t="shared" si="12"/>
        <v>1166592</v>
      </c>
      <c r="K168" s="197">
        <f t="shared" si="11"/>
        <v>0</v>
      </c>
      <c r="L168" s="189"/>
      <c r="M168" s="160"/>
    </row>
    <row r="169" spans="2:13" s="36" customFormat="1" ht="63">
      <c r="B169" s="188" t="s">
        <v>851</v>
      </c>
      <c r="C169" s="189" t="s">
        <v>786</v>
      </c>
      <c r="D169" s="189" t="s">
        <v>514</v>
      </c>
      <c r="E169" s="189" t="s">
        <v>631</v>
      </c>
      <c r="F169" s="189" t="s">
        <v>651</v>
      </c>
      <c r="G169" s="189" t="s">
        <v>652</v>
      </c>
      <c r="H169" s="190">
        <v>202352</v>
      </c>
      <c r="I169" s="211">
        <v>0.98000000000000009</v>
      </c>
      <c r="J169" s="197">
        <f t="shared" si="12"/>
        <v>198304.96000000002</v>
      </c>
      <c r="K169" s="197">
        <f t="shared" si="11"/>
        <v>-4047.039999999979</v>
      </c>
      <c r="L169" s="189"/>
      <c r="M169" s="279" t="s">
        <v>186</v>
      </c>
    </row>
    <row r="170" spans="2:13" s="36" customFormat="1" ht="63">
      <c r="B170" s="188" t="s">
        <v>851</v>
      </c>
      <c r="C170" s="189" t="s">
        <v>786</v>
      </c>
      <c r="D170" s="189" t="s">
        <v>514</v>
      </c>
      <c r="E170" s="189" t="s">
        <v>631</v>
      </c>
      <c r="F170" s="189" t="s">
        <v>653</v>
      </c>
      <c r="G170" s="189" t="s">
        <v>654</v>
      </c>
      <c r="H170" s="190">
        <v>735200</v>
      </c>
      <c r="I170" s="211">
        <v>0.85250000000000004</v>
      </c>
      <c r="J170" s="197">
        <f t="shared" si="12"/>
        <v>626758</v>
      </c>
      <c r="K170" s="197">
        <f t="shared" si="11"/>
        <v>-108442</v>
      </c>
      <c r="L170" s="189"/>
      <c r="M170" s="279"/>
    </row>
    <row r="171" spans="2:13" s="36" customFormat="1" ht="63">
      <c r="B171" s="188" t="s">
        <v>851</v>
      </c>
      <c r="C171" s="189" t="s">
        <v>786</v>
      </c>
      <c r="D171" s="189" t="s">
        <v>514</v>
      </c>
      <c r="E171" s="189" t="s">
        <v>631</v>
      </c>
      <c r="F171" s="189" t="s">
        <v>655</v>
      </c>
      <c r="G171" s="189" t="s">
        <v>656</v>
      </c>
      <c r="H171" s="190">
        <v>36672</v>
      </c>
      <c r="I171" s="211">
        <v>0.7337499999999999</v>
      </c>
      <c r="J171" s="197">
        <f t="shared" si="12"/>
        <v>26908.079999999998</v>
      </c>
      <c r="K171" s="197">
        <f t="shared" si="11"/>
        <v>-9763.9200000000019</v>
      </c>
      <c r="L171" s="189"/>
      <c r="M171" s="279"/>
    </row>
    <row r="172" spans="2:13" s="36" customFormat="1" ht="63">
      <c r="B172" s="188" t="s">
        <v>851</v>
      </c>
      <c r="C172" s="189" t="s">
        <v>786</v>
      </c>
      <c r="D172" s="189" t="s">
        <v>514</v>
      </c>
      <c r="E172" s="189" t="s">
        <v>631</v>
      </c>
      <c r="F172" s="189" t="s">
        <v>657</v>
      </c>
      <c r="G172" s="189" t="s">
        <v>658</v>
      </c>
      <c r="H172" s="190">
        <v>51482</v>
      </c>
      <c r="I172" s="211">
        <v>0.68374999999999997</v>
      </c>
      <c r="J172" s="197">
        <f t="shared" si="12"/>
        <v>35200.817499999997</v>
      </c>
      <c r="K172" s="197">
        <f>SUM(J172-H172)</f>
        <v>-16281.182500000003</v>
      </c>
      <c r="L172" s="189"/>
      <c r="M172" s="279"/>
    </row>
    <row r="173" spans="2:13" s="36" customFormat="1" ht="81">
      <c r="B173" s="188" t="s">
        <v>851</v>
      </c>
      <c r="C173" s="189" t="s">
        <v>786</v>
      </c>
      <c r="D173" s="189" t="s">
        <v>514</v>
      </c>
      <c r="E173" s="189" t="s">
        <v>631</v>
      </c>
      <c r="F173" s="189" t="s">
        <v>659</v>
      </c>
      <c r="G173" s="189" t="s">
        <v>660</v>
      </c>
      <c r="H173" s="190">
        <v>137120</v>
      </c>
      <c r="I173" s="211">
        <v>0.58374999999999999</v>
      </c>
      <c r="J173" s="197">
        <f t="shared" si="12"/>
        <v>80043.8</v>
      </c>
      <c r="K173" s="197">
        <f>SUM(J173-H173)</f>
        <v>-57076.2</v>
      </c>
      <c r="L173" s="189"/>
      <c r="M173" s="160" t="s">
        <v>187</v>
      </c>
    </row>
    <row r="174" spans="2:13" s="36" customFormat="1" ht="63">
      <c r="B174" s="188" t="s">
        <v>851</v>
      </c>
      <c r="C174" s="189" t="s">
        <v>786</v>
      </c>
      <c r="D174" s="189" t="s">
        <v>514</v>
      </c>
      <c r="E174" s="189" t="s">
        <v>631</v>
      </c>
      <c r="F174" s="189" t="s">
        <v>661</v>
      </c>
      <c r="G174" s="189" t="s">
        <v>662</v>
      </c>
      <c r="H174" s="190">
        <v>60736</v>
      </c>
      <c r="I174" s="211">
        <v>0.83500000000000008</v>
      </c>
      <c r="J174" s="197">
        <f t="shared" si="12"/>
        <v>50714.560000000005</v>
      </c>
      <c r="K174" s="197">
        <f>SUM(J174-H174)</f>
        <v>-10021.439999999995</v>
      </c>
      <c r="L174" s="189"/>
      <c r="M174" s="160" t="s">
        <v>4</v>
      </c>
    </row>
    <row r="175" spans="2:13" s="36" customFormat="1" ht="63">
      <c r="B175" s="188" t="s">
        <v>851</v>
      </c>
      <c r="C175" s="188" t="s">
        <v>786</v>
      </c>
      <c r="D175" s="188" t="s">
        <v>514</v>
      </c>
      <c r="E175" s="257"/>
      <c r="F175" s="257"/>
      <c r="G175" s="257"/>
      <c r="H175" s="229">
        <f>SUM(H134:H174)</f>
        <v>7710668</v>
      </c>
      <c r="I175" s="258"/>
      <c r="J175" s="229">
        <f>SUM(J134:J174)</f>
        <v>6684643.4662499987</v>
      </c>
      <c r="K175" s="229">
        <f>SUM(K134:K174)</f>
        <v>-1026024.5337499999</v>
      </c>
      <c r="L175" s="196">
        <f>SUM(1-(J175/H175))</f>
        <v>0.13306558313105965</v>
      </c>
      <c r="M175" s="145"/>
    </row>
    <row r="176" spans="2:13" ht="142.5" customHeight="1">
      <c r="B176" s="188" t="s">
        <v>851</v>
      </c>
      <c r="C176" s="189" t="s">
        <v>789</v>
      </c>
      <c r="D176" s="189" t="s">
        <v>518</v>
      </c>
      <c r="E176" s="189" t="s">
        <v>481</v>
      </c>
      <c r="F176" s="189" t="str">
        <f>[1]vk!E720</f>
        <v>628</v>
      </c>
      <c r="G176" s="189" t="str">
        <f>[1]vk!F720</f>
        <v>Veikt infekcijas slimību epidemioloģisko uzraudzību, reģistrāciju, izmeklēšanu, profilakses un izplatības ierobežošanas pasākumus. Piedalīties ārkārtas situāciju pārvaldīšanā un epidēmijas (pandēmijas) draudu novēršanā</v>
      </c>
      <c r="H176" s="190">
        <f>[1]vk!G720</f>
        <v>615328</v>
      </c>
      <c r="I176" s="211">
        <f>([1]vk!L720+[1]fm!L719)/2</f>
        <v>0.95</v>
      </c>
      <c r="J176" s="190">
        <f t="shared" ref="J176:J201" si="13">SUM(H176*I176)</f>
        <v>584561.6</v>
      </c>
      <c r="K176" s="190">
        <f t="shared" ref="K176:K209" si="14">SUM(J176-H176)</f>
        <v>-30766.400000000023</v>
      </c>
      <c r="L176" s="192"/>
      <c r="M176" s="141"/>
    </row>
    <row r="177" spans="2:13" ht="158.25" customHeight="1">
      <c r="B177" s="188" t="s">
        <v>851</v>
      </c>
      <c r="C177" s="189" t="s">
        <v>789</v>
      </c>
      <c r="D177" s="189" t="s">
        <v>518</v>
      </c>
      <c r="E177" s="189" t="s">
        <v>481</v>
      </c>
      <c r="F177" s="189" t="str">
        <f>[1]vk!E721</f>
        <v>629</v>
      </c>
      <c r="G177" s="189" t="str">
        <f>[1]vk!F721</f>
        <v>Nodrošināt infekcijas slimību epidemioloģisko uzraudzību, statistikas datu apkopošanu par infekcijas slimībām, veikt epidemioloģisko datu analīzi, organizēt infekcijas slīmību profilakses un izplatības ierobežošanas pasākumus, plānot, koordinēt un kontro</v>
      </c>
      <c r="H177" s="190">
        <f>[1]vk!G721</f>
        <v>25500</v>
      </c>
      <c r="I177" s="211">
        <f>([1]vk!L721+[1]fm!L720)/2</f>
        <v>0.95</v>
      </c>
      <c r="J177" s="190">
        <f t="shared" si="13"/>
        <v>24225</v>
      </c>
      <c r="K177" s="190">
        <f t="shared" si="14"/>
        <v>-1275</v>
      </c>
      <c r="L177" s="192"/>
      <c r="M177" s="141"/>
    </row>
    <row r="178" spans="2:13" ht="78.75">
      <c r="B178" s="188" t="s">
        <v>851</v>
      </c>
      <c r="C178" s="189" t="s">
        <v>789</v>
      </c>
      <c r="D178" s="189" t="s">
        <v>518</v>
      </c>
      <c r="E178" s="189" t="s">
        <v>481</v>
      </c>
      <c r="F178" s="189" t="str">
        <f>[1]vk!E722</f>
        <v>630</v>
      </c>
      <c r="G178" s="189" t="str">
        <f>[1]vk!F722</f>
        <v>Veikt Eiropas Savienības infekcijas slimību agrīnās brīdināšanas un reaģēšanas sistēmas darbības uzturēšanu un koordinēšanu valstī</v>
      </c>
      <c r="H178" s="190">
        <f>[1]vk!G722</f>
        <v>8900</v>
      </c>
      <c r="I178" s="211">
        <f>([1]vk!L722+[1]fm!L721)/2</f>
        <v>0.91249999999999998</v>
      </c>
      <c r="J178" s="190">
        <f t="shared" si="13"/>
        <v>8121.25</v>
      </c>
      <c r="K178" s="190">
        <f t="shared" si="14"/>
        <v>-778.75</v>
      </c>
      <c r="L178" s="192"/>
      <c r="M178" s="141"/>
    </row>
    <row r="179" spans="2:13" ht="126.75" customHeight="1">
      <c r="B179" s="188" t="s">
        <v>851</v>
      </c>
      <c r="C179" s="189" t="s">
        <v>789</v>
      </c>
      <c r="D179" s="189" t="s">
        <v>518</v>
      </c>
      <c r="E179" s="189" t="str">
        <f>[1]vk!D723</f>
        <v>Tiesu medicīniskā ekspertīze</v>
      </c>
      <c r="F179" s="189" t="str">
        <f>[1]vk!E723</f>
        <v>685</v>
      </c>
      <c r="G179" s="189" t="str">
        <f>[1]vk!F723</f>
        <v>Veikt tiesu medicīniskās ekspertīzes vardarbībā cietušām fiziskām personām, kuru dzīvībai un veselībai nodarīts kaitējums, vardarbīgā vai pēkšņā nāvē mirušām personām, kā arī lietisko pierādījumu ekspertīzes</v>
      </c>
      <c r="H179" s="190">
        <f>[1]vk!G723</f>
        <v>1606443</v>
      </c>
      <c r="I179" s="211">
        <v>0.96</v>
      </c>
      <c r="J179" s="190">
        <f t="shared" si="13"/>
        <v>1542185.28</v>
      </c>
      <c r="K179" s="190">
        <f t="shared" si="14"/>
        <v>-64257.719999999972</v>
      </c>
      <c r="L179" s="192"/>
      <c r="M179" s="141"/>
    </row>
    <row r="180" spans="2:13" ht="79.5" customHeight="1">
      <c r="B180" s="188" t="s">
        <v>851</v>
      </c>
      <c r="C180" s="189" t="s">
        <v>789</v>
      </c>
      <c r="D180" s="189" t="s">
        <v>518</v>
      </c>
      <c r="E180" s="189" t="s">
        <v>790</v>
      </c>
      <c r="F180" s="189" t="str">
        <f>[1]vk!E724</f>
        <v>682</v>
      </c>
      <c r="G180" s="189" t="str">
        <f>[1]vk!F724</f>
        <v>Slēgt līgumus ar ārstniecības iestādēm par valsts apmaksāto veselības aprūpes pakalpojumu sniegšanu</v>
      </c>
      <c r="H180" s="190">
        <f>[1]vk!G724</f>
        <v>2057014</v>
      </c>
      <c r="I180" s="211">
        <f>([1]vk!L724+[1]fm!L723)/2</f>
        <v>0.90999999999999992</v>
      </c>
      <c r="J180" s="190">
        <f t="shared" si="13"/>
        <v>1871882.7399999998</v>
      </c>
      <c r="K180" s="190">
        <f t="shared" si="14"/>
        <v>-185131.26000000024</v>
      </c>
      <c r="L180" s="192"/>
      <c r="M180" s="141"/>
    </row>
    <row r="181" spans="2:13" ht="94.5">
      <c r="B181" s="188" t="s">
        <v>851</v>
      </c>
      <c r="C181" s="189" t="s">
        <v>789</v>
      </c>
      <c r="D181" s="189" t="s">
        <v>518</v>
      </c>
      <c r="E181" s="189" t="s">
        <v>790</v>
      </c>
      <c r="F181" s="189" t="str">
        <f>[1]vk!E725</f>
        <v>706</v>
      </c>
      <c r="G181" s="189" t="str">
        <f>[1]vk!F725</f>
        <v>Veidot, uzturēt un papildināt veselības aprūpes pakalpojumu saņēmēju reģistru un vadības informācijas sistēmu, kas nodrošina veselības aprūpes norēķinus</v>
      </c>
      <c r="H181" s="190">
        <f>[1]vk!G725</f>
        <v>441743</v>
      </c>
      <c r="I181" s="211">
        <f>([1]vk!L725+[1]fm!L724)/2</f>
        <v>0.8899999999999999</v>
      </c>
      <c r="J181" s="190">
        <f t="shared" si="13"/>
        <v>393151.26999999996</v>
      </c>
      <c r="K181" s="190">
        <f t="shared" si="14"/>
        <v>-48591.73000000004</v>
      </c>
      <c r="L181" s="192"/>
      <c r="M181" s="141"/>
    </row>
    <row r="182" spans="2:13" ht="78.75">
      <c r="B182" s="188" t="s">
        <v>851</v>
      </c>
      <c r="C182" s="189" t="s">
        <v>789</v>
      </c>
      <c r="D182" s="189" t="s">
        <v>518</v>
      </c>
      <c r="E182" s="189" t="s">
        <v>791</v>
      </c>
      <c r="F182" s="189" t="str">
        <f>[1]vk!E726</f>
        <v>650</v>
      </c>
      <c r="G182" s="189" t="str">
        <f>[1]vk!F726</f>
        <v>Veikt iedzīvotāju veselību ietekmējošo faktoru uzraudzību (t.sk., dzeramā ūdens, peldūdeņu, trokšņa, vibrācijas kontroli)</v>
      </c>
      <c r="H182" s="190">
        <v>418392</v>
      </c>
      <c r="I182" s="211">
        <f>([1]vk!L726+[1]fm!L725)/2</f>
        <v>0.89999999999999991</v>
      </c>
      <c r="J182" s="190">
        <f t="shared" si="13"/>
        <v>376552.8</v>
      </c>
      <c r="K182" s="190">
        <f t="shared" si="14"/>
        <v>-41839.200000000012</v>
      </c>
      <c r="L182" s="192"/>
      <c r="M182" s="141"/>
    </row>
    <row r="183" spans="2:13" ht="78.75">
      <c r="B183" s="188" t="s">
        <v>851</v>
      </c>
      <c r="C183" s="189" t="s">
        <v>789</v>
      </c>
      <c r="D183" s="189" t="s">
        <v>518</v>
      </c>
      <c r="E183" s="189" t="s">
        <v>791</v>
      </c>
      <c r="F183" s="189" t="str">
        <f>[1]vk!E727</f>
        <v>672</v>
      </c>
      <c r="G183" s="189" t="str">
        <f>[1]vk!F727</f>
        <v>Veikt kontroli paaugstināta riska objektos (ārstniecības iestādēs, izglītības iestādēs, frizētavās, pirtīs, peldbaseinos u.c.)</v>
      </c>
      <c r="H183" s="190">
        <f>[1]vk!G727</f>
        <v>386893</v>
      </c>
      <c r="I183" s="211">
        <f>([1]vk!L727+[1]fm!L726)/2</f>
        <v>0.92499999999999993</v>
      </c>
      <c r="J183" s="190">
        <f t="shared" si="13"/>
        <v>357876.02499999997</v>
      </c>
      <c r="K183" s="190">
        <f t="shared" si="14"/>
        <v>-29016.975000000035</v>
      </c>
      <c r="L183" s="192"/>
      <c r="M183" s="141"/>
    </row>
    <row r="184" spans="2:13" ht="78.75">
      <c r="B184" s="188" t="s">
        <v>851</v>
      </c>
      <c r="C184" s="189" t="s">
        <v>789</v>
      </c>
      <c r="D184" s="189" t="s">
        <v>518</v>
      </c>
      <c r="E184" s="189" t="s">
        <v>791</v>
      </c>
      <c r="F184" s="189" t="str">
        <f>[1]vk!E728</f>
        <v>673</v>
      </c>
      <c r="G184" s="189" t="str">
        <f>[1]vk!F728</f>
        <v>Veikt ķīmisko vielu un maisījumu, kosmētikas līdzekļu kontroli</v>
      </c>
      <c r="H184" s="190">
        <f>[1]vk!G728</f>
        <v>215493</v>
      </c>
      <c r="I184" s="211">
        <f>([1]vk!L728+[1]fm!L727)/2</f>
        <v>0.89999999999999991</v>
      </c>
      <c r="J184" s="190">
        <f t="shared" si="13"/>
        <v>193943.69999999998</v>
      </c>
      <c r="K184" s="190">
        <f t="shared" si="14"/>
        <v>-21549.300000000017</v>
      </c>
      <c r="L184" s="192"/>
      <c r="M184" s="141"/>
    </row>
    <row r="185" spans="2:13" ht="78.75">
      <c r="B185" s="188" t="s">
        <v>851</v>
      </c>
      <c r="C185" s="189" t="s">
        <v>789</v>
      </c>
      <c r="D185" s="189" t="s">
        <v>518</v>
      </c>
      <c r="E185" s="189" t="s">
        <v>791</v>
      </c>
      <c r="F185" s="189" t="str">
        <f>[1]vk!E729</f>
        <v>675</v>
      </c>
      <c r="G185" s="189" t="str">
        <f>[1]vk!F729</f>
        <v>Uzraudzīt un kontrolēt ārstniecības iestādēm saistošo normatīvo aktu izpildi</v>
      </c>
      <c r="H185" s="190">
        <f>[1]vk!G729</f>
        <v>337505</v>
      </c>
      <c r="I185" s="211">
        <f>([1]vk!L729+[1]fm!L728)/2</f>
        <v>0.92999999999999994</v>
      </c>
      <c r="J185" s="190">
        <f t="shared" si="13"/>
        <v>313879.64999999997</v>
      </c>
      <c r="K185" s="190">
        <f t="shared" si="14"/>
        <v>-23625.350000000035</v>
      </c>
      <c r="L185" s="192"/>
      <c r="M185" s="141"/>
    </row>
    <row r="186" spans="2:13" ht="78.75">
      <c r="B186" s="188" t="s">
        <v>851</v>
      </c>
      <c r="C186" s="189" t="s">
        <v>789</v>
      </c>
      <c r="D186" s="189" t="s">
        <v>518</v>
      </c>
      <c r="E186" s="189" t="s">
        <v>791</v>
      </c>
      <c r="F186" s="189" t="str">
        <f>[1]vk!E730</f>
        <v>676</v>
      </c>
      <c r="G186" s="189" t="str">
        <f>[1]vk!F730</f>
        <v>Veselības aprūpes kvalitātes un darbspējas ekspertīzes kontrole (gadījumu ekspertīze)</v>
      </c>
      <c r="H186" s="190">
        <f>[1]vk!G730</f>
        <v>486045</v>
      </c>
      <c r="I186" s="211">
        <f>([1]vk!L730+[1]fm!L729)/2</f>
        <v>0.92999999999999994</v>
      </c>
      <c r="J186" s="190">
        <f t="shared" si="13"/>
        <v>452021.85</v>
      </c>
      <c r="K186" s="190">
        <f t="shared" si="14"/>
        <v>-34023.150000000023</v>
      </c>
      <c r="L186" s="192"/>
      <c r="M186" s="141"/>
    </row>
    <row r="187" spans="2:13" ht="78.75">
      <c r="B187" s="188" t="s">
        <v>851</v>
      </c>
      <c r="C187" s="189" t="s">
        <v>789</v>
      </c>
      <c r="D187" s="189" t="s">
        <v>518</v>
      </c>
      <c r="E187" s="189" t="s">
        <v>791</v>
      </c>
      <c r="F187" s="189" t="str">
        <f>[1]vk!E731</f>
        <v>678</v>
      </c>
      <c r="G187" s="189" t="str">
        <f>[1]vk!F731</f>
        <v>Veikt farmaceitiskās darbības uzņēmumu un zāļu aprites kontroli</v>
      </c>
      <c r="H187" s="190">
        <f>[1]vk!G731</f>
        <v>148573</v>
      </c>
      <c r="I187" s="211">
        <f>([1]vk!L731+[1]fm!L730)/2</f>
        <v>0.94</v>
      </c>
      <c r="J187" s="190">
        <f t="shared" si="13"/>
        <v>139658.62</v>
      </c>
      <c r="K187" s="190">
        <f t="shared" si="14"/>
        <v>-8914.3800000000047</v>
      </c>
      <c r="L187" s="192"/>
      <c r="M187" s="141"/>
    </row>
    <row r="188" spans="2:13" ht="78.75">
      <c r="B188" s="188" t="s">
        <v>851</v>
      </c>
      <c r="C188" s="189" t="s">
        <v>789</v>
      </c>
      <c r="D188" s="189" t="s">
        <v>518</v>
      </c>
      <c r="E188" s="189" t="s">
        <v>791</v>
      </c>
      <c r="F188" s="189" t="str">
        <f>[1]vk!E732</f>
        <v>702</v>
      </c>
      <c r="G188" s="189" t="str">
        <f>[1]vk!F732</f>
        <v>Veikt kontroli medicīnisko ierīču izplatīšanā un ekspluatācijā</v>
      </c>
      <c r="H188" s="190">
        <f>[1]vk!G732</f>
        <v>65112</v>
      </c>
      <c r="I188" s="211">
        <f>([1]vk!L732+[1]fm!L731)/2</f>
        <v>0.93499999999999994</v>
      </c>
      <c r="J188" s="190">
        <f t="shared" si="13"/>
        <v>60879.719999999994</v>
      </c>
      <c r="K188" s="190">
        <f t="shared" si="14"/>
        <v>-4232.2800000000061</v>
      </c>
      <c r="L188" s="192"/>
      <c r="M188" s="141"/>
    </row>
    <row r="189" spans="2:13" ht="78.75">
      <c r="B189" s="188" t="s">
        <v>851</v>
      </c>
      <c r="C189" s="189" t="s">
        <v>789</v>
      </c>
      <c r="D189" s="189" t="s">
        <v>518</v>
      </c>
      <c r="E189" s="189" t="s">
        <v>791</v>
      </c>
      <c r="F189" s="189" t="str">
        <f>[1]vk!E733</f>
        <v>704</v>
      </c>
      <c r="G189" s="189" t="str">
        <f>[1]vk!F733</f>
        <v>Veikt veselības aprūpes pakalpojumu pieejamības un valsts budžeta līdzekļu izlietojuma kontroli</v>
      </c>
      <c r="H189" s="190">
        <f>[1]vk!G733</f>
        <v>239486</v>
      </c>
      <c r="I189" s="211">
        <f>([1]vk!L733+[1]fm!L732)/2</f>
        <v>0.93499999999999994</v>
      </c>
      <c r="J189" s="190">
        <f t="shared" si="13"/>
        <v>223919.40999999997</v>
      </c>
      <c r="K189" s="190">
        <f t="shared" si="14"/>
        <v>-15566.590000000026</v>
      </c>
      <c r="L189" s="192"/>
      <c r="M189" s="141"/>
    </row>
    <row r="190" spans="2:13" ht="78.75">
      <c r="B190" s="188" t="s">
        <v>851</v>
      </c>
      <c r="C190" s="189" t="s">
        <v>789</v>
      </c>
      <c r="D190" s="189" t="s">
        <v>518</v>
      </c>
      <c r="E190" s="189" t="s">
        <v>791</v>
      </c>
      <c r="F190" s="189" t="str">
        <f>[1]vk!E734</f>
        <v>705</v>
      </c>
      <c r="G190" s="189" t="str">
        <f>[1]vk!F734</f>
        <v>Uzturēt Ārstniecības personu un ārstniecības iestāžu reģistru</v>
      </c>
      <c r="H190" s="190">
        <f>[1]vk!G734</f>
        <v>58143</v>
      </c>
      <c r="I190" s="211">
        <f>([1]vk!L734+[1]fm!L733)/2</f>
        <v>0.84499999999999997</v>
      </c>
      <c r="J190" s="190">
        <f t="shared" si="13"/>
        <v>49130.834999999999</v>
      </c>
      <c r="K190" s="190">
        <f t="shared" si="14"/>
        <v>-9012.1650000000009</v>
      </c>
      <c r="L190" s="192"/>
      <c r="M190" s="141"/>
    </row>
    <row r="191" spans="2:13" ht="63">
      <c r="B191" s="188" t="s">
        <v>851</v>
      </c>
      <c r="C191" s="189" t="s">
        <v>789</v>
      </c>
      <c r="D191" s="189" t="s">
        <v>518</v>
      </c>
      <c r="E191" s="189" t="str">
        <f>[1]vk!D735</f>
        <v>Pacientu tiesību aizsardzība un agrīna profilakse</v>
      </c>
      <c r="F191" s="189" t="str">
        <f>[1]vk!E735</f>
        <v>640</v>
      </c>
      <c r="G191" s="189" t="str">
        <f>[1]vk!F735</f>
        <v>Veikt agrīno infekciozo un neinfekciozo slimību profilaksi, nodrošināt Sirds veselības kabinetu darbību reģionos</v>
      </c>
      <c r="H191" s="190">
        <f>[1]vk!G735</f>
        <v>391029</v>
      </c>
      <c r="I191" s="211">
        <f>([1]vk!L735+[1]fm!L734)/2</f>
        <v>0.98750000000000004</v>
      </c>
      <c r="J191" s="190">
        <f t="shared" si="13"/>
        <v>386141.13750000001</v>
      </c>
      <c r="K191" s="190">
        <f t="shared" si="14"/>
        <v>-4887.8624999999884</v>
      </c>
      <c r="L191" s="192"/>
      <c r="M191" s="141"/>
    </row>
    <row r="192" spans="2:13" ht="108" customHeight="1">
      <c r="B192" s="188" t="s">
        <v>851</v>
      </c>
      <c r="C192" s="189" t="s">
        <v>789</v>
      </c>
      <c r="D192" s="189" t="s">
        <v>518</v>
      </c>
      <c r="E192" s="189" t="s">
        <v>792</v>
      </c>
      <c r="F192" s="189" t="str">
        <f>[1]vk!E736</f>
        <v>632</v>
      </c>
      <c r="G192" s="189" t="str">
        <f>[1]vk!F736</f>
        <v>Veikt sabiedrības veselības monitoringu apzinot galvenos riska faktorus, kas apdraud cilvēku veselību (vardarbība, traumatisms, sirds slimības, onkoloģiskās saslimšanas u.c.)</v>
      </c>
      <c r="H192" s="190">
        <f>[1]vk!G736</f>
        <v>47634</v>
      </c>
      <c r="I192" s="211">
        <f>([1]vk!L736+[1]fm!L735)/2</f>
        <v>0.89999999999999991</v>
      </c>
      <c r="J192" s="190">
        <f t="shared" si="13"/>
        <v>42870.6</v>
      </c>
      <c r="K192" s="190">
        <f t="shared" si="14"/>
        <v>-4763.4000000000015</v>
      </c>
      <c r="L192" s="192"/>
      <c r="M192" s="141"/>
    </row>
    <row r="193" spans="2:13" ht="164.25" customHeight="1">
      <c r="B193" s="188" t="s">
        <v>851</v>
      </c>
      <c r="C193" s="189" t="s">
        <v>789</v>
      </c>
      <c r="D193" s="189" t="s">
        <v>518</v>
      </c>
      <c r="E193" s="189" t="s">
        <v>792</v>
      </c>
      <c r="F193" s="189" t="str">
        <f>[1]vk!E737</f>
        <v>641</v>
      </c>
      <c r="G193" s="189" t="str">
        <f>[1]vk!F737</f>
        <v>Veikt Eiropas Narkotiku un narkomānijas uzraudzības centra nacionālā koordinācijas punkta un nacionālā references centra funkcijas atbilstoši Eiropas parlamenta un Padomes 2006.gada 12.decembra Regulai Nr.1920/2006, nodrošināt agrīno brīdināšanas sistēmu</v>
      </c>
      <c r="H193" s="190">
        <v>104242</v>
      </c>
      <c r="I193" s="211">
        <f>([1]vk!L737+[1]fm!L736)/2</f>
        <v>0.86</v>
      </c>
      <c r="J193" s="190">
        <f t="shared" si="13"/>
        <v>89648.12</v>
      </c>
      <c r="K193" s="190">
        <f t="shared" si="14"/>
        <v>-14593.880000000005</v>
      </c>
      <c r="L193" s="192"/>
      <c r="M193" s="141"/>
    </row>
    <row r="194" spans="2:13" ht="126">
      <c r="B194" s="188" t="s">
        <v>851</v>
      </c>
      <c r="C194" s="189" t="s">
        <v>789</v>
      </c>
      <c r="D194" s="189" t="s">
        <v>518</v>
      </c>
      <c r="E194" s="189" t="s">
        <v>792</v>
      </c>
      <c r="F194" s="189" t="str">
        <f>[1]vk!E738</f>
        <v>690</v>
      </c>
      <c r="G194" s="189" t="str">
        <f>[1]vk!F738</f>
        <v>Novērtēt ārstniecībā lietojamo zāļu, medicīnisko ierīču un medicīnisko tehnoloģiju izmaksu efektivitāti, veidot un uzturēt no valsts budžeta līdzekļiem apmaksājamo ārstniecībā lietojamo zāļu un medicīnisko ierīču sarakstus</v>
      </c>
      <c r="H194" s="190">
        <f>[1]vk!G738</f>
        <v>412542</v>
      </c>
      <c r="I194" s="211">
        <f>([1]vk!L738+[1]fm!L737)/2</f>
        <v>0.8899999999999999</v>
      </c>
      <c r="J194" s="190">
        <f t="shared" si="13"/>
        <v>367162.37999999995</v>
      </c>
      <c r="K194" s="190">
        <f t="shared" si="14"/>
        <v>-45379.620000000054</v>
      </c>
      <c r="L194" s="192"/>
      <c r="M194" s="141"/>
    </row>
    <row r="195" spans="2:13" ht="85.5" customHeight="1">
      <c r="B195" s="188" t="s">
        <v>851</v>
      </c>
      <c r="C195" s="189" t="s">
        <v>789</v>
      </c>
      <c r="D195" s="189" t="s">
        <v>518</v>
      </c>
      <c r="E195" s="189" t="s">
        <v>792</v>
      </c>
      <c r="F195" s="189" t="str">
        <f>[1]vk!E739</f>
        <v>707</v>
      </c>
      <c r="G195" s="189" t="str">
        <f>[1]vk!F739</f>
        <v>Iegūt, apkopot, apstrādāt un analizēt sabiedrības veselības un veselības aprūpes statistikas informāciju</v>
      </c>
      <c r="H195" s="190">
        <f>[1]vk!G739</f>
        <v>333245</v>
      </c>
      <c r="I195" s="211">
        <f>([1]vk!L739+[1]fm!L738)/2</f>
        <v>0.8899999999999999</v>
      </c>
      <c r="J195" s="190">
        <f t="shared" si="13"/>
        <v>296588.05</v>
      </c>
      <c r="K195" s="190">
        <f t="shared" si="14"/>
        <v>-36656.950000000012</v>
      </c>
      <c r="L195" s="192"/>
      <c r="M195" s="141"/>
    </row>
    <row r="196" spans="2:13" ht="141.75">
      <c r="B196" s="188" t="s">
        <v>851</v>
      </c>
      <c r="C196" s="189" t="s">
        <v>789</v>
      </c>
      <c r="D196" s="189" t="s">
        <v>518</v>
      </c>
      <c r="E196" s="189" t="s">
        <v>792</v>
      </c>
      <c r="F196" s="189" t="str">
        <f>[1]vk!E740</f>
        <v>994</v>
      </c>
      <c r="G196" s="189" t="str">
        <f>[1]vk!F740</f>
        <v>Izstrādāt priekšlikumus un finanšu aprēķinus jaunu no valsts budžeta apmaksājamu veselības aprūpes pakalpojumu ieviešanai, izstrādāt priekšlikumus par veselības aprūpei piešķirtā finansējuma efektīvu izmantošanu, kā arī izstrādāt veselības aprūpes pakalp</v>
      </c>
      <c r="H196" s="190">
        <f>[1]vk!G740</f>
        <v>174610</v>
      </c>
      <c r="I196" s="211">
        <f>([1]vk!L740+[1]fm!L739)/2</f>
        <v>0.8899999999999999</v>
      </c>
      <c r="J196" s="190">
        <f t="shared" si="13"/>
        <v>155402.9</v>
      </c>
      <c r="K196" s="190">
        <f t="shared" si="14"/>
        <v>-19207.100000000006</v>
      </c>
      <c r="L196" s="192"/>
      <c r="M196" s="141"/>
    </row>
    <row r="197" spans="2:13" ht="157.5">
      <c r="B197" s="188" t="s">
        <v>851</v>
      </c>
      <c r="C197" s="189" t="s">
        <v>789</v>
      </c>
      <c r="D197" s="189" t="s">
        <v>518</v>
      </c>
      <c r="E197" s="189" t="s">
        <v>793</v>
      </c>
      <c r="F197" s="189" t="str">
        <f>[1]vk!E741</f>
        <v>686</v>
      </c>
      <c r="G197" s="189" t="str">
        <f>[1]vk!F741</f>
        <v>Novērtēt un reģistrēt zāles un veterinārās zāles, novērtēt farmaceitiskās darbības uzņēmumu vai veterinārfarmaceitiskās darbības uzņēmumu atbilstību un izsniegt speciālās atļaujas (licences) farmaceitiskajai vai veterinārfarmaceitiskajai darbībai, kontro</v>
      </c>
      <c r="H197" s="190">
        <f>[1]vk!G741</f>
        <v>2905245</v>
      </c>
      <c r="I197" s="211">
        <v>1</v>
      </c>
      <c r="J197" s="190">
        <f t="shared" si="13"/>
        <v>2905245</v>
      </c>
      <c r="K197" s="190">
        <f t="shared" si="14"/>
        <v>0</v>
      </c>
      <c r="L197" s="192"/>
      <c r="M197" s="141"/>
    </row>
    <row r="198" spans="2:13" ht="78.75">
      <c r="B198" s="188" t="s">
        <v>851</v>
      </c>
      <c r="C198" s="189" t="s">
        <v>789</v>
      </c>
      <c r="D198" s="189" t="s">
        <v>518</v>
      </c>
      <c r="E198" s="189" t="s">
        <v>793</v>
      </c>
      <c r="F198" s="189" t="str">
        <f>[1]vk!E742</f>
        <v>687</v>
      </c>
      <c r="G198" s="189" t="str">
        <f>[1]vk!F742</f>
        <v>Uzraudzīt un koordinēt farmācijas jomas reģistru, sarakstu veidošanu un uzturēšanu, kā arī koordinēt zāļu patēriņa statistikas veidošanu un analīzi</v>
      </c>
      <c r="H198" s="190">
        <f>[1]vk!G742</f>
        <v>371569</v>
      </c>
      <c r="I198" s="211">
        <v>1</v>
      </c>
      <c r="J198" s="190">
        <f t="shared" si="13"/>
        <v>371569</v>
      </c>
      <c r="K198" s="190">
        <f t="shared" si="14"/>
        <v>0</v>
      </c>
      <c r="L198" s="192"/>
      <c r="M198" s="141"/>
    </row>
    <row r="199" spans="2:13" ht="78.75">
      <c r="B199" s="188" t="s">
        <v>851</v>
      </c>
      <c r="C199" s="189" t="s">
        <v>789</v>
      </c>
      <c r="D199" s="189" t="s">
        <v>518</v>
      </c>
      <c r="E199" s="189" t="s">
        <v>793</v>
      </c>
      <c r="F199" s="189" t="str">
        <f>[1]vk!E743</f>
        <v>694</v>
      </c>
      <c r="G199" s="189" t="str">
        <f>[1]vk!F743</f>
        <v>Prognozēt un veicināt farmaceitiskās aprūpes pieejamību un farmaceitiskās darbības uzņēmumu racionālu attīstību</v>
      </c>
      <c r="H199" s="190">
        <f>[1]vk!G743</f>
        <v>393922</v>
      </c>
      <c r="I199" s="211">
        <v>1</v>
      </c>
      <c r="J199" s="190">
        <f t="shared" si="13"/>
        <v>393922</v>
      </c>
      <c r="K199" s="190">
        <f t="shared" si="14"/>
        <v>0</v>
      </c>
      <c r="L199" s="192"/>
      <c r="M199" s="141"/>
    </row>
    <row r="200" spans="2:13" ht="78.75">
      <c r="B200" s="188" t="s">
        <v>851</v>
      </c>
      <c r="C200" s="189" t="s">
        <v>789</v>
      </c>
      <c r="D200" s="189" t="s">
        <v>518</v>
      </c>
      <c r="E200" s="189" t="s">
        <v>793</v>
      </c>
      <c r="F200" s="189" t="str">
        <f>[1]vk!E744</f>
        <v>698</v>
      </c>
      <c r="G200" s="189" t="str">
        <f>[1]vk!F744</f>
        <v>Veidot un uzturēt zāļu un veterināro zāļu, medicīnas ierīču lietošanas izraisīto blakusparādību uzraudzības sistēmu</v>
      </c>
      <c r="H200" s="190">
        <f>[1]vk!G744</f>
        <v>165453</v>
      </c>
      <c r="I200" s="211">
        <v>1</v>
      </c>
      <c r="J200" s="190">
        <f t="shared" si="13"/>
        <v>165453</v>
      </c>
      <c r="K200" s="190">
        <f t="shared" si="14"/>
        <v>0</v>
      </c>
      <c r="L200" s="192"/>
      <c r="M200" s="141"/>
    </row>
    <row r="201" spans="2:13" ht="63">
      <c r="B201" s="188" t="s">
        <v>851</v>
      </c>
      <c r="C201" s="189" t="s">
        <v>789</v>
      </c>
      <c r="D201" s="189" t="s">
        <v>518</v>
      </c>
      <c r="E201" s="189" t="s">
        <v>793</v>
      </c>
      <c r="F201" s="199" t="str">
        <f>[1]vk!E745</f>
        <v>700</v>
      </c>
      <c r="G201" s="199" t="str">
        <f>[1]vk!F745</f>
        <v>Izvērtēt zāļu lietošanas risku, saskaņot zāļu lietošanas riska mazināšanas pasākumus</v>
      </c>
      <c r="H201" s="197">
        <f>[1]vk!G745</f>
        <v>133288</v>
      </c>
      <c r="I201" s="217">
        <v>1</v>
      </c>
      <c r="J201" s="197">
        <f t="shared" si="13"/>
        <v>133288</v>
      </c>
      <c r="K201" s="197">
        <f t="shared" si="14"/>
        <v>0</v>
      </c>
      <c r="L201" s="200"/>
      <c r="M201" s="141"/>
    </row>
    <row r="202" spans="2:13" ht="63">
      <c r="B202" s="188" t="s">
        <v>851</v>
      </c>
      <c r="C202" s="188" t="s">
        <v>789</v>
      </c>
      <c r="D202" s="188" t="s">
        <v>518</v>
      </c>
      <c r="E202" s="188"/>
      <c r="F202" s="188"/>
      <c r="G202" s="188"/>
      <c r="H202" s="194">
        <f>SUM(H176:H201)</f>
        <v>12543349</v>
      </c>
      <c r="I202" s="212" t="e">
        <f>([1]vk!L746+[1]fm!L745)/2</f>
        <v>#REF!</v>
      </c>
      <c r="J202" s="194">
        <f>SUM(J176:J201)</f>
        <v>11899279.9375</v>
      </c>
      <c r="K202" s="194">
        <f t="shared" si="14"/>
        <v>-644069.0625</v>
      </c>
      <c r="L202" s="196">
        <f>SUM(1-(J202/H202))</f>
        <v>5.1347456129937852E-2</v>
      </c>
      <c r="M202" s="141"/>
    </row>
    <row r="203" spans="2:13" ht="63">
      <c r="B203" s="188" t="s">
        <v>851</v>
      </c>
      <c r="C203" s="189" t="s">
        <v>794</v>
      </c>
      <c r="D203" s="189" t="s">
        <v>520</v>
      </c>
      <c r="E203" s="189" t="s">
        <v>795</v>
      </c>
      <c r="F203" s="189" t="str">
        <f>[1]vk!E747</f>
        <v>1079</v>
      </c>
      <c r="G203" s="189" t="str">
        <f>[1]vk!F747</f>
        <v>Vispārējā atbalsta funkcija</v>
      </c>
      <c r="H203" s="190">
        <f>[1]vk!G747</f>
        <v>166340</v>
      </c>
      <c r="I203" s="211">
        <f>([1]vk!L747+[1]fm!L746)/2</f>
        <v>0.89500000000000002</v>
      </c>
      <c r="J203" s="190">
        <f t="shared" ref="J203:J209" si="15">SUM(H203*I203)</f>
        <v>148874.30000000002</v>
      </c>
      <c r="K203" s="190">
        <f t="shared" si="14"/>
        <v>-17465.699999999983</v>
      </c>
      <c r="L203" s="192"/>
      <c r="M203" s="148" t="s">
        <v>5</v>
      </c>
    </row>
    <row r="204" spans="2:13" ht="63">
      <c r="B204" s="188" t="s">
        <v>851</v>
      </c>
      <c r="C204" s="189" t="s">
        <v>794</v>
      </c>
      <c r="D204" s="189" t="s">
        <v>520</v>
      </c>
      <c r="E204" s="189" t="s">
        <v>795</v>
      </c>
      <c r="F204" s="189" t="str">
        <f>[1]vk!E748</f>
        <v>1169</v>
      </c>
      <c r="G204" s="189" t="str">
        <f>[1]vk!F748</f>
        <v>VASAB sekretariāta darbības nodrošināšana (Latvijas līdzfinansējuma daļa)</v>
      </c>
      <c r="H204" s="190">
        <f>[1]vk!G748</f>
        <v>21100</v>
      </c>
      <c r="I204" s="211">
        <f>([1]vk!L748+[1]fm!L747)/2</f>
        <v>0.95250000000000001</v>
      </c>
      <c r="J204" s="190">
        <f t="shared" si="15"/>
        <v>20097.75</v>
      </c>
      <c r="K204" s="190">
        <f t="shared" si="14"/>
        <v>-1002.25</v>
      </c>
      <c r="L204" s="192"/>
      <c r="M204" s="148" t="s">
        <v>6</v>
      </c>
    </row>
    <row r="205" spans="2:13" ht="63">
      <c r="B205" s="188" t="s">
        <v>851</v>
      </c>
      <c r="C205" s="189" t="s">
        <v>794</v>
      </c>
      <c r="D205" s="189" t="s">
        <v>520</v>
      </c>
      <c r="E205" s="189" t="s">
        <v>795</v>
      </c>
      <c r="F205" s="189" t="str">
        <f>[1]vk!E749</f>
        <v>446</v>
      </c>
      <c r="G205" s="189" t="str">
        <f>[1]vk!F749</f>
        <v>ES fondu ieviešana, kontrole, atbalsts un uzraudzība</v>
      </c>
      <c r="H205" s="190">
        <f>[1]vk!G749</f>
        <v>263429</v>
      </c>
      <c r="I205" s="211">
        <f>([1]vk!L749+[1]fm!L748)/2</f>
        <v>0.94499999999999995</v>
      </c>
      <c r="J205" s="190">
        <f t="shared" si="15"/>
        <v>248940.405</v>
      </c>
      <c r="K205" s="190">
        <f t="shared" si="14"/>
        <v>-14488.595000000001</v>
      </c>
      <c r="L205" s="192"/>
      <c r="M205" s="148" t="s">
        <v>216</v>
      </c>
    </row>
    <row r="206" spans="2:13" ht="258.75" customHeight="1">
      <c r="B206" s="188" t="s">
        <v>851</v>
      </c>
      <c r="C206" s="189" t="s">
        <v>794</v>
      </c>
      <c r="D206" s="189" t="s">
        <v>520</v>
      </c>
      <c r="E206" s="189" t="s">
        <v>795</v>
      </c>
      <c r="F206" s="189" t="str">
        <f>[1]vk!E750</f>
        <v>447</v>
      </c>
      <c r="G206" s="189" t="str">
        <f>[1]vk!F750</f>
        <v>ES fondu 3.mērķa "Eiropas teritoriālā sadarbība" programmu ieviešana, kontrole, atbalsts, uzraudzība un nacionālās atbildīgās iestādes funkciju nodrošināšana, t.sk. -pirmā līmeņa finanšu kontroles funkcijas-uzņemošās institūcijas funkcijas atbilstoši nos</v>
      </c>
      <c r="H206" s="190">
        <f>[1]vk!G750</f>
        <v>167868</v>
      </c>
      <c r="I206" s="211">
        <f>([1]vk!L750+[1]fm!L749)/2</f>
        <v>0.94499999999999995</v>
      </c>
      <c r="J206" s="190">
        <f t="shared" si="15"/>
        <v>158635.25999999998</v>
      </c>
      <c r="K206" s="190">
        <f t="shared" si="14"/>
        <v>-9232.7400000000198</v>
      </c>
      <c r="L206" s="192"/>
      <c r="M206" s="148" t="s">
        <v>217</v>
      </c>
    </row>
    <row r="207" spans="2:13" ht="125.25" customHeight="1">
      <c r="B207" s="188" t="s">
        <v>851</v>
      </c>
      <c r="C207" s="189" t="s">
        <v>794</v>
      </c>
      <c r="D207" s="189" t="s">
        <v>520</v>
      </c>
      <c r="E207" s="189" t="s">
        <v>795</v>
      </c>
      <c r="F207" s="189" t="str">
        <f>[1]vk!E751</f>
        <v>448</v>
      </c>
      <c r="G207" s="189" t="str">
        <f>[1]vk!F751</f>
        <v>Reģionālās politikas izstrāde, ieviešana un uzraudzība (analītiskās un pētnieciskās darbības nodrošināšana un koordinēšana saistībā ar teritoriālās attīstības procesiem valstī)</v>
      </c>
      <c r="H207" s="190">
        <f>[1]vk!G751</f>
        <v>76292</v>
      </c>
      <c r="I207" s="211">
        <f>([1]vk!L751+[1]fm!L750)/2</f>
        <v>0.84000000000000008</v>
      </c>
      <c r="J207" s="190">
        <f t="shared" si="15"/>
        <v>64085.280000000006</v>
      </c>
      <c r="K207" s="190">
        <f t="shared" si="14"/>
        <v>-12206.719999999994</v>
      </c>
      <c r="L207" s="192"/>
      <c r="M207" s="148" t="s">
        <v>7</v>
      </c>
    </row>
    <row r="208" spans="2:13" ht="106.5" customHeight="1">
      <c r="B208" s="188" t="s">
        <v>851</v>
      </c>
      <c r="C208" s="189" t="s">
        <v>794</v>
      </c>
      <c r="D208" s="189" t="s">
        <v>520</v>
      </c>
      <c r="E208" s="189" t="s">
        <v>795</v>
      </c>
      <c r="F208" s="189" t="str">
        <f>[1]vk!E752</f>
        <v>449</v>
      </c>
      <c r="G208" s="189" t="str">
        <f>[1]vk!F752</f>
        <v>Pašvaldību attīstības atbalsta instrumentu ieviešana un uzraudzība/ES fondu un citu ārvalstu atbalsta instrumentu ieviešana, kontrole, atbalsts un uzraudzība</v>
      </c>
      <c r="H208" s="190">
        <f>[1]vk!G752</f>
        <v>98361</v>
      </c>
      <c r="I208" s="211">
        <f>([1]vk!L752+[1]fm!L751)/2</f>
        <v>0.94499999999999995</v>
      </c>
      <c r="J208" s="190">
        <f t="shared" si="15"/>
        <v>92951.14499999999</v>
      </c>
      <c r="K208" s="190">
        <f t="shared" si="14"/>
        <v>-5409.8550000000105</v>
      </c>
      <c r="L208" s="192"/>
      <c r="M208" s="148" t="s">
        <v>8</v>
      </c>
    </row>
    <row r="209" spans="2:13" ht="285.75" customHeight="1">
      <c r="B209" s="188" t="s">
        <v>851</v>
      </c>
      <c r="C209" s="189" t="s">
        <v>794</v>
      </c>
      <c r="D209" s="189" t="s">
        <v>520</v>
      </c>
      <c r="E209" s="189" t="s">
        <v>795</v>
      </c>
      <c r="F209" s="199" t="str">
        <f>[1]vk!E753</f>
        <v>470</v>
      </c>
      <c r="G209" s="199" t="str">
        <f>[1]vk!F753</f>
        <v>Valsts un pašvaldību e-pakalpojumu attīstība un darbības nodrošināšana, tai skaitā e:iepirkuma nodrošināšana, www.latvija.lv, publisko pakalpojumu elektroniskais katalogs, u.c</v>
      </c>
      <c r="H209" s="197">
        <f>[1]vk!G753</f>
        <v>340855</v>
      </c>
      <c r="I209" s="217">
        <v>0.84</v>
      </c>
      <c r="J209" s="190">
        <f t="shared" si="15"/>
        <v>286318.2</v>
      </c>
      <c r="K209" s="197">
        <f t="shared" si="14"/>
        <v>-54536.799999999988</v>
      </c>
      <c r="L209" s="200"/>
      <c r="M209" s="148" t="s">
        <v>160</v>
      </c>
    </row>
    <row r="210" spans="2:13" ht="63">
      <c r="B210" s="188" t="s">
        <v>851</v>
      </c>
      <c r="C210" s="188" t="s">
        <v>794</v>
      </c>
      <c r="D210" s="188" t="s">
        <v>520</v>
      </c>
      <c r="E210" s="188" t="s">
        <v>795</v>
      </c>
      <c r="F210" s="188"/>
      <c r="G210" s="188"/>
      <c r="H210" s="234">
        <f>SUM(H203:H209)</f>
        <v>1134245</v>
      </c>
      <c r="I210" s="259"/>
      <c r="J210" s="234">
        <f>SUM(J203:J209)</f>
        <v>1019902.3400000001</v>
      </c>
      <c r="K210" s="234">
        <f>SUM(K203:K209)</f>
        <v>-114342.66</v>
      </c>
      <c r="L210" s="196">
        <f>SUM(1-(J210/H210))</f>
        <v>0.10080949001318051</v>
      </c>
      <c r="M210" s="141"/>
    </row>
    <row r="211" spans="2:13" ht="63">
      <c r="B211" s="260" t="s">
        <v>851</v>
      </c>
      <c r="C211" s="261"/>
      <c r="D211" s="261"/>
      <c r="E211" s="261"/>
      <c r="F211" s="261"/>
      <c r="G211" s="261"/>
      <c r="H211" s="174">
        <f>SUM(H210,H202,H175,H133,H106,H89,H69,H54,H30,H2,H6,H7)</f>
        <v>178030317</v>
      </c>
      <c r="I211" s="175"/>
      <c r="J211" s="174">
        <f>SUM(J210,J202,J175,J133,J106,J89,J69,J54,J30,J2,J6,J7)</f>
        <v>169523113.04408333</v>
      </c>
      <c r="K211" s="262">
        <f>SUM(J211-H211)</f>
        <v>-8507203.9559166729</v>
      </c>
      <c r="L211" s="34">
        <f>SUM(1-(J211/H211))</f>
        <v>4.7785141875114845E-2</v>
      </c>
      <c r="M211" s="141"/>
    </row>
  </sheetData>
  <autoFilter ref="A1:L211"/>
  <mergeCells count="10">
    <mergeCell ref="M70:M72"/>
    <mergeCell ref="M31:M41"/>
    <mergeCell ref="M48:M53"/>
    <mergeCell ref="M134:M136"/>
    <mergeCell ref="M137:M147"/>
    <mergeCell ref="M157:M158"/>
    <mergeCell ref="M169:M172"/>
    <mergeCell ref="M98:M102"/>
    <mergeCell ref="M109:M116"/>
    <mergeCell ref="M117:M121"/>
  </mergeCells>
  <phoneticPr fontId="10" type="noConversion"/>
  <pageMargins left="0.70866141732283472" right="0.70866141732283472" top="0.74803149606299213" bottom="0.74803149606299213" header="0.31496062992125984" footer="0.31496062992125984"/>
  <pageSetup paperSize="8" scale="54" fitToHeight="1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00</vt:lpstr>
      <vt:lpstr>03</vt:lpstr>
      <vt:lpstr>04</vt:lpstr>
      <vt:lpstr>07</vt:lpstr>
      <vt:lpstr>08</vt:lpstr>
      <vt:lpstr>09</vt:lpstr>
      <vt:lpstr>10</vt:lpstr>
      <vt:lpstr>11</vt:lpstr>
      <vt:lpstr>15</vt:lpstr>
      <vt:lpstr>A</vt:lpstr>
      <vt:lpstr>N</vt:lpstr>
      <vt:lpstr>priekslikumi istermina</vt:lpstr>
      <vt:lpstr>priekslikumi videjam term</vt:lpstr>
      <vt:lpstr>Kopsavilkum min viedoklis</vt:lpstr>
      <vt:lpstr>sum</vt:lpstr>
      <vt:lpstr>graf</vt:lpstr>
      <vt:lpstr>'00'!Print_Area</vt:lpstr>
      <vt:lpstr>'03'!Print_Area</vt:lpstr>
      <vt:lpstr>'04'!Print_Area</vt:lpstr>
      <vt:lpstr>'07'!Print_Area</vt:lpstr>
      <vt:lpstr>'08'!Print_Area</vt:lpstr>
      <vt:lpstr>'09'!Print_Area</vt:lpstr>
      <vt:lpstr>'10'!Print_Area</vt:lpstr>
      <vt:lpstr>'11'!Print_Area</vt:lpstr>
      <vt:lpstr>'15'!Print_Area</vt:lpstr>
      <vt:lpstr>graf!Print_Area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Lietotajs</dc:creator>
  <cp:lastModifiedBy>GTKMD</cp:lastModifiedBy>
  <cp:lastPrinted>2010-09-08T11:27:47Z</cp:lastPrinted>
  <dcterms:created xsi:type="dcterms:W3CDTF">2010-08-16T08:23:11Z</dcterms:created>
  <dcterms:modified xsi:type="dcterms:W3CDTF">2010-12-22T08:55:46Z</dcterms:modified>
</cp:coreProperties>
</file>