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Algas\Bāzes mēnešalga 2021\"/>
    </mc:Choice>
  </mc:AlternateContent>
  <xr:revisionPtr revIDLastSave="0" documentId="13_ncr:1_{9F417CA7-D63E-4E8F-B227-AA03B3D92261}" xr6:coauthVersionLast="46" xr6:coauthVersionMax="46" xr10:uidLastSave="{00000000-0000-0000-0000-000000000000}"/>
  <bookViews>
    <workbookView xWindow="-108" yWindow="-108" windowWidth="23256" windowHeight="12576" firstSheet="1" activeTab="3" xr2:uid="{00000000-000D-0000-FFFF-FFFF00000000}"/>
  </bookViews>
  <sheets>
    <sheet name="kopējais" sheetId="1" state="hidden" r:id="rId1"/>
    <sheet name="kopējais 2021" sheetId="3" r:id="rId2"/>
    <sheet name="pa amatiem" sheetId="2" state="hidden" r:id="rId3"/>
    <sheet name="pa amatiem 2021" sheetId="4" r:id="rId4"/>
    <sheet name="Sheet1" sheetId="5" state="hidden" r:id="rId5"/>
    <sheet name="KNAB 2021"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4" l="1"/>
  <c r="E35" i="4"/>
  <c r="E36" i="4"/>
  <c r="E41" i="4"/>
  <c r="E39" i="4"/>
  <c r="E38" i="4"/>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74" i="4" l="1"/>
  <c r="E75" i="4"/>
  <c r="E76" i="4"/>
  <c r="E73" i="4"/>
  <c r="E66" i="4"/>
  <c r="E65" i="4"/>
  <c r="E58" i="4"/>
  <c r="E55" i="4"/>
  <c r="E52" i="4"/>
  <c r="E51" i="4"/>
  <c r="E48" i="4"/>
  <c r="E45" i="4"/>
  <c r="E32" i="4"/>
  <c r="E33" i="4"/>
  <c r="E31" i="4"/>
  <c r="E28" i="4"/>
  <c r="E25" i="4"/>
  <c r="E22" i="4"/>
  <c r="E17" i="4"/>
  <c r="E18" i="4"/>
  <c r="E19" i="4"/>
  <c r="E16" i="4"/>
  <c r="E13" i="4"/>
  <c r="E12" i="4"/>
  <c r="E6" i="4"/>
  <c r="E7" i="4"/>
  <c r="E8" i="4"/>
  <c r="E9" i="4"/>
  <c r="E5" i="4"/>
  <c r="E85" i="4"/>
  <c r="E84" i="4"/>
  <c r="E83" i="4"/>
  <c r="E72" i="4"/>
  <c r="E71" i="4"/>
  <c r="G12" i="3"/>
  <c r="G11" i="3"/>
  <c r="G10" i="3"/>
  <c r="G9" i="3"/>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<sst xmlns="http://schemas.openxmlformats.org/spreadsheetml/2006/main" count="258" uniqueCount="144">
  <si>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</si>
  <si>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</si>
  <si>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</si>
  <si>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</si>
  <si>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</si>
  <si>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</si>
  <si>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</si>
  <si>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</si>
  <si>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</si>
  <si>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</si>
  <si>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</si>
  <si>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</si>
  <si>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</si>
  <si>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</si>
  <si>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</si>
  <si>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</si>
  <si>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</si>
  <si>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</si>
  <si>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</si>
  <si>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</si>
  <si>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</si>
  <si>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</si>
  <si>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</si>
  <si>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</si>
  <si>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</si>
  <si>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</si>
  <si>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</si>
  <si>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</si>
  <si>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</si>
  <si>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</si>
  <si>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</si>
  <si>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</si>
  <si>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</si>
  <si>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</si>
  <si>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</si>
  <si>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</si>
  <si>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</si>
  <si>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</si>
  <si>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</si>
  <si>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</si>
  <si>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</si>
  <si>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</si>
  <si>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</si>
  <si>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</si>
  <si>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</si>
  <si>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</si>
  <si>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</si>
  <si>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</si>
  <si>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</si>
  <si>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</si>
  <si>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</si>
  <si>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</si>
  <si>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</si>
  <si>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</si>
  <si>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</si>
  <si>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</si>
  <si>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</si>
  <si>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</si>
  <si>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</si>
  <si>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</si>
  <si>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</si>
  <si>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</si>
  <si>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</si>
  <si>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</si>
  <si>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</si>
  <si>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</si>
  <si>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</si>
  <si>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</si>
  <si>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</si>
  <si>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</si>
  <si>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</si>
  <si>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</si>
  <si>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</si>
  <si>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</si>
  <si>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</si>
  <si>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</si>
  <si>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</si>
  <si>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</si>
  <si>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r>
      <t>(7,2%+2,8%)/2=</t>
    </r>
    <r>
      <rPr>
        <b/>
        <sz val="11"/>
        <color theme="1"/>
        <rFont val="Calibri"/>
        <family val="2"/>
        <charset val="186"/>
        <scheme val="minor"/>
      </rPr>
      <t>5%</t>
    </r>
  </si>
  <si>
    <r>
      <t>(4,6%+2,8%)/2=</t>
    </r>
    <r>
      <rPr>
        <b/>
        <sz val="11"/>
        <color theme="1"/>
        <rFont val="Calibri"/>
        <family val="2"/>
        <charset val="186"/>
        <scheme val="minor"/>
      </rPr>
      <t>3,7%</t>
    </r>
  </si>
  <si>
    <r>
      <t>((8,7%+7,1%)/2+2,8%)/2 =</t>
    </r>
    <r>
      <rPr>
        <b/>
        <sz val="11"/>
        <color theme="1"/>
        <rFont val="Calibri"/>
        <family val="2"/>
        <charset val="186"/>
        <scheme val="minor"/>
      </rPr>
      <t>5,35%</t>
    </r>
  </si>
  <si>
    <r>
      <t>(7,1%+2,8%)/2=</t>
    </r>
    <r>
      <rPr>
        <b/>
        <sz val="11"/>
        <color theme="1"/>
        <rFont val="Calibri"/>
        <family val="2"/>
        <charset val="186"/>
        <scheme val="minor"/>
      </rPr>
      <t>4,95%</t>
    </r>
  </si>
  <si>
    <r>
      <t xml:space="preserve">Bāzes alga 2021.gadam (bruto), </t>
    </r>
    <r>
      <rPr>
        <i/>
        <sz val="11"/>
        <color theme="1"/>
        <rFont val="Calibri"/>
        <family val="2"/>
        <charset val="186"/>
        <scheme val="minor"/>
      </rPr>
      <t>euro</t>
    </r>
  </si>
  <si>
    <t>Kārtējā gada mēnešalga (maksimālā mēnešalga) 2021.gadam (bruto), euro</t>
  </si>
  <si>
    <t>Indeksācijas aprēķins 2021.gadam</t>
  </si>
  <si>
    <t xml:space="preserve">Informācija par tiesnešu un prokuroru mēnešalgas apmēru 2021.gadā </t>
  </si>
  <si>
    <t>Kārtējā gada mēnešalga 2021.gadam (bruto), euro</t>
  </si>
  <si>
    <t xml:space="preserve">Ostu valdes priekšsēdētājs mazā ostā  </t>
  </si>
  <si>
    <t xml:space="preserve">Ostu valdes priekšsēdētājs vidējā ostā  </t>
  </si>
  <si>
    <t xml:space="preserve">Ostu valdes priekšsēdētājs lielā ostā  </t>
  </si>
  <si>
    <t>Kārtējā gada  mēnešalga 2021.gadam (bruto), euro</t>
  </si>
  <si>
    <t xml:space="preserve">Informācija par ostu valdes priekšsēdētāja mēnešalgas apmēru 2021.gadā </t>
  </si>
  <si>
    <t>Ministru prezidents**</t>
  </si>
  <si>
    <t>Ministru prezidenta biedrs**</t>
  </si>
  <si>
    <t>ministrs**</t>
  </si>
  <si>
    <t>parlamentārais sekretārs**</t>
  </si>
  <si>
    <t>** saskaņā ar likuma grozījumiem, kas publicēti Latvijas Vēstnesī (2020,247A. nr.)</t>
  </si>
  <si>
    <t>valsts kontrolieris**</t>
  </si>
  <si>
    <t>padomes loceklis **</t>
  </si>
  <si>
    <t>Finanšu un kapitāla tirgus komisija, Finanšu izlūkošanas dienests</t>
  </si>
  <si>
    <t xml:space="preserve">Ostu valdes priekšsēdētāja mēnešalga </t>
  </si>
  <si>
    <t xml:space="preserve"> Bāzes alga 2020.gadam (bruto), euro</t>
  </si>
  <si>
    <t xml:space="preserve"> Finanšu izlūkošanas dienests </t>
  </si>
  <si>
    <t>Finanšu izlūkošanas dinesta amatpersonu (darbinieku) mēnešalgas maksimālais apmērs</t>
  </si>
  <si>
    <t xml:space="preserve">Informācija par Saeimas deputātu, Ministru kabineta locekļu un parlamentāro sekretāru mēnešalgas apmēru 2021.gadā  </t>
  </si>
  <si>
    <t xml:space="preserve">Informācija par 2021.gada bāzes mēnešalgu apmēru </t>
  </si>
  <si>
    <t>Informācija par vēlēto amatpersonu un Saeimas iecelto amatpersonu mēnešalgu apmēru 2021.gadā</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</si>
  <si>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</si>
  <si>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</si>
  <si>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</si>
  <si>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</si>
  <si>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</si>
  <si>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</si>
  <si>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</si>
  <si>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</si>
  <si>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</si>
  <si>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</si>
  <si>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</si>
  <si>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</si>
  <si>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</si>
  <si>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</si>
  <si>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</si>
  <si>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</si>
  <si>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</si>
  <si>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</si>
  <si>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</si>
  <si>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</si>
  <si>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</si>
  <si>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</si>
  <si>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</si>
  <si>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Informācija par Korupcijas novēršanas un apkarošanas biroja amatpersonu  (darbinieku) mēnešalgu apmēru 2021.gadā *</t>
  </si>
  <si>
    <t>* saskaņā ar likuma grozījumiem, kas publicēti Latvijas Vēstnesī (2020,240A. nr.)</t>
  </si>
  <si>
    <r>
      <t xml:space="preserve">Mēnešalgu intervāls </t>
    </r>
    <r>
      <rPr>
        <i/>
        <sz val="11"/>
        <color theme="1"/>
        <rFont val="Calibri"/>
        <family val="2"/>
        <charset val="186"/>
        <scheme val="minor"/>
      </rPr>
      <t>euro (bāzes mēnešalga 1025,29 euro)</t>
    </r>
  </si>
  <si>
    <t>16) Sabiedrisko elektronisko plašsaziņas līdzekļu padomes priekšsēdētājam — 2,78;
17) Sabiedrisko elektronisko plašsaziņas līdzekļu padomes loceklim — 2,31</t>
  </si>
  <si>
    <t>Sabiedrisko elektronisko plašsaziņas līdzekļu ombuda mēnešalgu nosaka, bāzes mēnešalgas apmēram (4. panta otrā daļa) piemērojot koeficientu 2,78</t>
  </si>
  <si>
    <t xml:space="preserve">Sabiedrisko elektronisko plašsaziņas līdzekļu padome </t>
  </si>
  <si>
    <t>SEPLPP priekšsēdētājs</t>
  </si>
  <si>
    <t xml:space="preserve">SEPLPP loceklis </t>
  </si>
  <si>
    <t>Sabiedrisko elektronisko plašsaziņas līdzekļu ombuds</t>
  </si>
  <si>
    <t>Sabiedrisko elektronisko plašsaziņas līdzekļu ombuda mēnešalga</t>
  </si>
  <si>
    <t>NEPLP priekšsēdētājs***</t>
  </si>
  <si>
    <t>NEPLP priekšsēdētāja vietnieks ***</t>
  </si>
  <si>
    <t>NEPLP loceklis ***</t>
  </si>
  <si>
    <t>*** no 01.09.2021. saskaņā ar likuma grozījumiem, kas publicēti 07.05.2021. Latvijas Vēstnesī (2021,86A)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</si>
</sst>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ont>
    <font>
      <sz val="12"/>
      <color rgb="FF333333"/>
      <name val="Calibri"/>
      <family val="2"/>
      <charset val="186"/>
      <scheme val="minor"/>
    </font>
    <font>
      <sz val="12"/>
      <color theme="1"/>
      <name val="Calibri"/>
      <family val="2"/>
      <charset val="186"/>
      <scheme val="minor"/>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Font="1" applyBorder="1" applyAlignment="1">
      <alignment horizontal="right"/>
    </xf>
    <xf numFmtId="0" fontId="2"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Font="1" applyBorder="1" applyAlignment="1">
      <alignment horizontal="right"/>
    </xf>
    <xf numFmtId="0" fontId="0" fillId="0" borderId="0" xfId="0" applyFill="1" applyBorder="1" applyAlignment="1">
      <alignment wrapText="1"/>
    </xf>
    <xf numFmtId="0" fontId="1" fillId="0" borderId="1" xfId="0" applyFont="1" applyFill="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1" fillId="0" borderId="0" xfId="0" applyFont="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center"/>
    </xf>
    <xf numFmtId="0" fontId="0" fillId="0" borderId="0" xfId="0" applyBorder="1"/>
    <xf numFmtId="1" fontId="0" fillId="0" borderId="0" xfId="0" applyNumberFormat="1" applyBorder="1"/>
    <xf numFmtId="0" fontId="0" fillId="0" borderId="1" xfId="0" applyBorder="1" applyAlignment="1">
      <alignment horizontal="center"/>
    </xf>
    <xf numFmtId="0" fontId="0" fillId="0" borderId="1" xfId="0" applyFont="1" applyFill="1"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0" fillId="0" borderId="2" xfId="0" applyBorder="1" applyAlignment="1">
      <alignment wrapText="1"/>
    </xf>
    <xf numFmtId="0" fontId="0" fillId="0" borderId="3" xfId="0" applyBorder="1"/>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0" xfId="0" applyFill="1" applyBorder="1" applyAlignment="1">
      <alignment horizontal="left" wrapText="1"/>
    </xf>
    <xf numFmtId="0" fontId="0" fillId="0" borderId="1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RowHeight="14.4"/>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c r="G1" s="13" t="s">
        <v>62</v>
      </c>
    </row>
    <row r="2" spans="2:8" ht="29.25" customHeight="1">
      <c r="E2" s="40" t="s">
        <v>63</v>
      </c>
      <c r="F2" s="40"/>
      <c r="G2" s="40"/>
    </row>
    <row r="4" spans="2:8">
      <c r="B4" s="41" t="s">
        <v>13</v>
      </c>
      <c r="C4" s="41"/>
      <c r="D4" s="41"/>
      <c r="E4" s="41"/>
      <c r="F4" s="41"/>
      <c r="G4" s="41"/>
    </row>
    <row r="7" spans="2:8">
      <c r="B7" s="44" t="s">
        <v>6</v>
      </c>
      <c r="C7" s="42" t="s">
        <v>1</v>
      </c>
      <c r="D7" s="42"/>
      <c r="E7" s="43" t="s">
        <v>2</v>
      </c>
      <c r="F7" s="43" t="s">
        <v>11</v>
      </c>
      <c r="G7" s="43" t="s">
        <v>65</v>
      </c>
    </row>
    <row r="8" spans="2:8" s="1" customFormat="1" ht="32.25" customHeight="1">
      <c r="B8" s="44"/>
      <c r="C8" s="7" t="s">
        <v>0</v>
      </c>
      <c r="D8" s="7" t="s">
        <v>64</v>
      </c>
      <c r="E8" s="43"/>
      <c r="F8" s="43"/>
      <c r="G8" s="43"/>
    </row>
    <row r="9" spans="2:8" ht="187.2">
      <c r="B9" s="4" t="s">
        <v>12</v>
      </c>
      <c r="C9" s="7" t="s">
        <v>8</v>
      </c>
      <c r="D9" s="5">
        <v>926</v>
      </c>
      <c r="E9" s="7" t="s">
        <v>7</v>
      </c>
      <c r="F9" s="7" t="s">
        <v>60</v>
      </c>
      <c r="G9" s="3">
        <v>976.47</v>
      </c>
      <c r="H9">
        <f>926*1.0545</f>
        <v>976.46699999999998</v>
      </c>
    </row>
    <row r="10" spans="2:8" ht="144">
      <c r="B10" s="7" t="s">
        <v>61</v>
      </c>
      <c r="C10" s="7" t="s">
        <v>9</v>
      </c>
      <c r="D10" s="5">
        <v>1921</v>
      </c>
      <c r="E10" s="6" t="s">
        <v>4</v>
      </c>
      <c r="F10" s="5" t="s">
        <v>59</v>
      </c>
      <c r="G10" s="3">
        <v>1979.59</v>
      </c>
      <c r="H10">
        <f>1921*1.0305</f>
        <v>1979.5905</v>
      </c>
    </row>
    <row r="11" spans="2:8" ht="158.4">
      <c r="B11" s="7" t="s">
        <v>3</v>
      </c>
      <c r="C11" s="7" t="s">
        <v>10</v>
      </c>
      <c r="D11" s="5">
        <v>1355</v>
      </c>
      <c r="E11" s="4" t="s">
        <v>5</v>
      </c>
      <c r="F11" s="12" t="s">
        <v>58</v>
      </c>
      <c r="G11" s="3">
        <v>1416.99</v>
      </c>
      <c r="H11">
        <f>1355*1.04575</f>
        <v>1416.99125</v>
      </c>
    </row>
    <row r="12" spans="2:8" ht="144">
      <c r="B12" s="19" t="s">
        <v>68</v>
      </c>
      <c r="C12" s="20" t="s">
        <v>69</v>
      </c>
      <c r="D12" s="21">
        <v>918</v>
      </c>
      <c r="E12" s="7" t="s">
        <v>7</v>
      </c>
      <c r="F12" s="7" t="s">
        <v>60</v>
      </c>
      <c r="G12" s="18">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EE57-9473-40E5-9F87-956AEED8B72C}">
  <dimension ref="B1:G12"/>
  <sheetViews>
    <sheetView zoomScaleNormal="100" workbookViewId="0">
      <selection activeCell="B5" sqref="B5"/>
    </sheetView>
  </sheetViews>
  <sheetFormatPr defaultRowHeight="14.4"/>
  <cols>
    <col min="1" max="1" width="4.44140625" customWidth="1"/>
    <col min="2" max="2" width="48.44140625" customWidth="1"/>
    <col min="3" max="3" width="20" customWidth="1"/>
    <col min="4" max="4" width="30.88671875" customWidth="1"/>
    <col min="5" max="5" width="24.44140625" customWidth="1"/>
    <col min="6" max="6" width="18.33203125" customWidth="1"/>
    <col min="7" max="7" width="9.109375" hidden="1" customWidth="1"/>
  </cols>
  <sheetData>
    <row r="1" spans="2:7">
      <c r="F1" s="13" t="s">
        <v>62</v>
      </c>
    </row>
    <row r="2" spans="2:7" ht="29.25" customHeight="1">
      <c r="D2" s="40" t="s">
        <v>63</v>
      </c>
      <c r="E2" s="40"/>
      <c r="F2" s="40"/>
    </row>
    <row r="4" spans="2:7">
      <c r="B4" s="41" t="s">
        <v>105</v>
      </c>
      <c r="C4" s="41"/>
      <c r="D4" s="41"/>
      <c r="E4" s="41"/>
      <c r="F4" s="41"/>
    </row>
    <row r="7" spans="2:7" ht="21.75" customHeight="1">
      <c r="B7" s="44" t="s">
        <v>6</v>
      </c>
      <c r="C7" s="45" t="s">
        <v>101</v>
      </c>
      <c r="D7" s="43" t="s">
        <v>2</v>
      </c>
      <c r="E7" s="43" t="s">
        <v>84</v>
      </c>
      <c r="F7" s="43" t="s">
        <v>82</v>
      </c>
    </row>
    <row r="8" spans="2:7" s="1" customFormat="1" ht="48.75" customHeight="1">
      <c r="B8" s="44"/>
      <c r="C8" s="46"/>
      <c r="D8" s="43"/>
      <c r="E8" s="43"/>
      <c r="F8" s="43"/>
    </row>
    <row r="9" spans="2:7" ht="187.2">
      <c r="B9" s="4" t="s">
        <v>12</v>
      </c>
      <c r="C9" s="5">
        <v>976.47</v>
      </c>
      <c r="D9" s="7" t="s">
        <v>7</v>
      </c>
      <c r="E9" s="7" t="s">
        <v>78</v>
      </c>
      <c r="F9" s="3">
        <v>1025.29</v>
      </c>
      <c r="G9">
        <f>926*1.0545</f>
        <v>976.46699999999998</v>
      </c>
    </row>
    <row r="10" spans="2:7" ht="144">
      <c r="B10" s="7" t="s">
        <v>99</v>
      </c>
      <c r="C10" s="5">
        <v>1979.59</v>
      </c>
      <c r="D10" s="6" t="s">
        <v>4</v>
      </c>
      <c r="E10" s="5" t="s">
        <v>79</v>
      </c>
      <c r="F10" s="3">
        <v>2052.84</v>
      </c>
      <c r="G10">
        <f>1921*1.0305</f>
        <v>1979.5905</v>
      </c>
    </row>
    <row r="11" spans="2:7" ht="158.4">
      <c r="B11" s="7" t="s">
        <v>3</v>
      </c>
      <c r="C11" s="5">
        <v>1416.99</v>
      </c>
      <c r="D11" s="4" t="s">
        <v>5</v>
      </c>
      <c r="E11" s="23" t="s">
        <v>80</v>
      </c>
      <c r="F11" s="3">
        <v>1492.8</v>
      </c>
      <c r="G11">
        <f>1355*1.04575</f>
        <v>1416.99125</v>
      </c>
    </row>
    <row r="12" spans="2:7" ht="144">
      <c r="B12" s="19" t="s">
        <v>100</v>
      </c>
      <c r="C12" s="21">
        <v>1057</v>
      </c>
      <c r="D12" s="7" t="s">
        <v>7</v>
      </c>
      <c r="E12" s="7" t="s">
        <v>81</v>
      </c>
      <c r="F12" s="18">
        <v>1109.32</v>
      </c>
      <c r="G12">
        <f>918*1.0545</f>
        <v>968.03099999999995</v>
      </c>
    </row>
  </sheetData>
  <mergeCells count="7">
    <mergeCell ref="D2:F2"/>
    <mergeCell ref="B4:F4"/>
    <mergeCell ref="B7:B8"/>
    <mergeCell ref="D7:D8"/>
    <mergeCell ref="E7:E8"/>
    <mergeCell ref="F7:F8"/>
    <mergeCell ref="C7:C8"/>
  </mergeCells>
  <pageMargins left="0" right="0" top="0" bottom="0" header="0" footer="0"/>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RowHeight="14.4"/>
  <cols>
    <col min="2" max="2" width="54.44140625" customWidth="1"/>
    <col min="3" max="4" width="15.44140625" customWidth="1"/>
    <col min="5" max="5" width="18.109375" customWidth="1"/>
    <col min="7" max="7" width="39.6640625" customWidth="1"/>
  </cols>
  <sheetData>
    <row r="1" spans="2:7">
      <c r="B1" s="41" t="s">
        <v>42</v>
      </c>
      <c r="C1" s="41"/>
      <c r="D1" s="41"/>
      <c r="E1" s="41"/>
    </row>
    <row r="3" spans="2:7" ht="86.4">
      <c r="B3" s="8"/>
      <c r="C3" s="4" t="s">
        <v>15</v>
      </c>
      <c r="D3" s="4" t="s">
        <v>65</v>
      </c>
      <c r="E3" s="4" t="s">
        <v>67</v>
      </c>
      <c r="G3" s="17"/>
    </row>
    <row r="4" spans="2:7">
      <c r="B4" s="47" t="s">
        <v>17</v>
      </c>
      <c r="C4" s="47"/>
      <c r="D4" s="47"/>
      <c r="E4" s="47"/>
      <c r="F4" s="2"/>
    </row>
    <row r="5" spans="2:7">
      <c r="B5" s="8" t="s">
        <v>14</v>
      </c>
      <c r="C5" s="8">
        <v>1.2</v>
      </c>
      <c r="D5" s="8">
        <v>976.47</v>
      </c>
      <c r="E5" s="15">
        <f>976.47*1.2</f>
        <v>1171.7639999999999</v>
      </c>
    </row>
    <row r="6" spans="2:7">
      <c r="B6" s="8" t="s">
        <v>56</v>
      </c>
      <c r="C6" s="8">
        <v>3.64</v>
      </c>
      <c r="D6" s="8">
        <v>976.47</v>
      </c>
      <c r="E6" s="15">
        <f>976.47*3.64</f>
        <v>3554.3508000000002</v>
      </c>
    </row>
    <row r="7" spans="2:7">
      <c r="B7" s="8" t="s">
        <v>16</v>
      </c>
      <c r="C7" s="8">
        <v>3.2</v>
      </c>
      <c r="D7" s="8">
        <v>976.47</v>
      </c>
      <c r="E7" s="15">
        <f>976.47*3.2</f>
        <v>3124.7040000000002</v>
      </c>
    </row>
    <row r="8" spans="2:7">
      <c r="B8" s="8" t="s">
        <v>18</v>
      </c>
      <c r="C8" s="8">
        <v>2.5499999999999998</v>
      </c>
      <c r="D8" s="8">
        <v>976.47</v>
      </c>
      <c r="E8" s="15">
        <f>976.47*2.55</f>
        <v>2489.9984999999997</v>
      </c>
    </row>
    <row r="9" spans="2:7">
      <c r="B9" s="8" t="s">
        <v>19</v>
      </c>
      <c r="C9" s="8">
        <v>1.9</v>
      </c>
      <c r="D9" s="8">
        <v>976.47</v>
      </c>
      <c r="E9" s="15">
        <f>976.47*1.9</f>
        <v>1855.2929999999999</v>
      </c>
    </row>
    <row r="10" spans="2:7" ht="4.5" customHeight="1">
      <c r="B10" s="8"/>
      <c r="C10" s="8"/>
      <c r="D10" s="8"/>
      <c r="E10" s="8"/>
    </row>
    <row r="11" spans="2:7" ht="18" customHeight="1">
      <c r="B11" s="47" t="s">
        <v>27</v>
      </c>
      <c r="C11" s="47"/>
      <c r="D11" s="47"/>
      <c r="E11" s="47"/>
    </row>
    <row r="12" spans="2:7" ht="20.25" customHeight="1">
      <c r="B12" s="8" t="s">
        <v>28</v>
      </c>
      <c r="C12" s="8">
        <v>2.33</v>
      </c>
      <c r="D12" s="8">
        <v>976.47</v>
      </c>
      <c r="E12" s="15">
        <f>976.47*2.33</f>
        <v>2275.1750999999999</v>
      </c>
    </row>
    <row r="13" spans="2:7" ht="18.75" customHeight="1">
      <c r="B13" s="8" t="s">
        <v>29</v>
      </c>
      <c r="C13" s="8">
        <v>0.22</v>
      </c>
      <c r="D13" s="8">
        <v>976.47</v>
      </c>
      <c r="E13" s="15">
        <f>976.47*0.22</f>
        <v>214.82340000000002</v>
      </c>
    </row>
    <row r="14" spans="2:7" ht="6.75" customHeight="1">
      <c r="B14" s="8"/>
      <c r="C14" s="8"/>
      <c r="D14" s="8"/>
      <c r="E14" s="8"/>
    </row>
    <row r="15" spans="2:7">
      <c r="B15" s="47" t="s">
        <v>20</v>
      </c>
      <c r="C15" s="47"/>
      <c r="D15" s="47"/>
      <c r="E15" s="47"/>
    </row>
    <row r="16" spans="2:7">
      <c r="B16" s="8" t="s">
        <v>21</v>
      </c>
      <c r="C16" s="8">
        <v>3.32</v>
      </c>
      <c r="D16" s="8">
        <v>976.47</v>
      </c>
      <c r="E16" s="15">
        <f>976.47*3.32</f>
        <v>3241.8804</v>
      </c>
    </row>
    <row r="17" spans="2:5">
      <c r="B17" s="8" t="s">
        <v>22</v>
      </c>
      <c r="C17" s="8">
        <v>2.82</v>
      </c>
      <c r="D17" s="8">
        <v>976.47</v>
      </c>
      <c r="E17" s="15">
        <f>976.47*2.82</f>
        <v>2753.6453999999999</v>
      </c>
    </row>
    <row r="18" spans="2:5">
      <c r="B18" s="8" t="s">
        <v>23</v>
      </c>
      <c r="C18" s="8">
        <v>2.82</v>
      </c>
      <c r="D18" s="8">
        <v>976.47</v>
      </c>
      <c r="E18" s="15">
        <f>976.47*2.82</f>
        <v>2753.6453999999999</v>
      </c>
    </row>
    <row r="19" spans="2:5">
      <c r="B19" s="8" t="s">
        <v>24</v>
      </c>
      <c r="C19" s="8">
        <v>2.12</v>
      </c>
      <c r="D19" s="8">
        <v>976.47</v>
      </c>
      <c r="E19" s="15">
        <f>976.47*2.12</f>
        <v>2070.1164000000003</v>
      </c>
    </row>
    <row r="20" spans="2:5" ht="5.25" customHeight="1">
      <c r="B20" s="8"/>
      <c r="C20" s="8"/>
      <c r="D20" s="8"/>
      <c r="E20" s="8"/>
    </row>
    <row r="21" spans="2:5">
      <c r="B21" s="47" t="s">
        <v>25</v>
      </c>
      <c r="C21" s="49"/>
      <c r="D21" s="49"/>
      <c r="E21" s="49"/>
    </row>
    <row r="22" spans="2:5">
      <c r="B22" s="8" t="s">
        <v>26</v>
      </c>
      <c r="C22" s="8">
        <v>0.8</v>
      </c>
      <c r="D22" s="8">
        <v>976.47</v>
      </c>
      <c r="E22" s="15">
        <f>976.47*0.08</f>
        <v>78.11760000000001</v>
      </c>
    </row>
    <row r="23" spans="2:5" ht="5.25" customHeight="1">
      <c r="B23" s="8"/>
      <c r="C23" s="8"/>
      <c r="D23" s="8"/>
      <c r="E23" s="8"/>
    </row>
    <row r="24" spans="2:5">
      <c r="B24" s="47" t="s">
        <v>30</v>
      </c>
      <c r="C24" s="47"/>
      <c r="D24" s="47"/>
      <c r="E24" s="47"/>
    </row>
    <row r="25" spans="2:5" ht="28.8">
      <c r="B25" s="4" t="s">
        <v>31</v>
      </c>
      <c r="C25" s="8">
        <v>4.05</v>
      </c>
      <c r="D25" s="8">
        <v>976.47</v>
      </c>
      <c r="E25" s="15">
        <f>976.47*4.05</f>
        <v>3954.7035000000001</v>
      </c>
    </row>
    <row r="26" spans="2:5" ht="3.75" customHeight="1">
      <c r="B26" s="8"/>
      <c r="C26" s="8"/>
      <c r="D26" s="8"/>
      <c r="E26" s="8"/>
    </row>
    <row r="27" spans="2:5">
      <c r="B27" s="47" t="s">
        <v>32</v>
      </c>
      <c r="C27" s="47"/>
      <c r="D27" s="47"/>
      <c r="E27" s="47"/>
    </row>
    <row r="28" spans="2:5" ht="28.8">
      <c r="B28" s="4" t="s">
        <v>33</v>
      </c>
      <c r="C28" s="8">
        <v>4.05</v>
      </c>
      <c r="D28" s="8">
        <v>976.47</v>
      </c>
      <c r="E28" s="15">
        <f>976.47*4.05</f>
        <v>3954.7035000000001</v>
      </c>
    </row>
    <row r="29" spans="2:5" ht="4.5" customHeight="1">
      <c r="B29" s="8"/>
      <c r="C29" s="8"/>
      <c r="D29" s="8"/>
      <c r="E29" s="8"/>
    </row>
    <row r="30" spans="2:5">
      <c r="B30" s="47" t="s">
        <v>34</v>
      </c>
      <c r="C30" s="47"/>
      <c r="D30" s="47"/>
      <c r="E30" s="47"/>
    </row>
    <row r="31" spans="2:5">
      <c r="B31" s="8" t="s">
        <v>35</v>
      </c>
      <c r="C31" s="8">
        <v>2.78</v>
      </c>
      <c r="D31" s="8">
        <v>976.47</v>
      </c>
      <c r="E31" s="15">
        <f>976.47*2.78</f>
        <v>2714.5866000000001</v>
      </c>
    </row>
    <row r="32" spans="2:5">
      <c r="B32" s="8" t="s">
        <v>36</v>
      </c>
      <c r="C32" s="8">
        <v>2.64</v>
      </c>
      <c r="D32" s="8">
        <v>976.47</v>
      </c>
      <c r="E32" s="15">
        <f>976.47*2.64</f>
        <v>2577.8808000000004</v>
      </c>
    </row>
    <row r="33" spans="2:5">
      <c r="B33" s="8" t="s">
        <v>37</v>
      </c>
      <c r="C33" s="8">
        <v>2.31</v>
      </c>
      <c r="D33" s="8">
        <v>976.47</v>
      </c>
      <c r="E33" s="15">
        <f>976.47*2.31</f>
        <v>2255.6457</v>
      </c>
    </row>
    <row r="34" spans="2:5" ht="4.5" customHeight="1">
      <c r="B34" s="8"/>
      <c r="C34" s="8"/>
      <c r="D34" s="8"/>
      <c r="E34" s="8"/>
    </row>
    <row r="35" spans="2:5">
      <c r="B35" s="47" t="s">
        <v>38</v>
      </c>
      <c r="C35" s="47"/>
      <c r="D35" s="47"/>
      <c r="E35" s="47"/>
    </row>
    <row r="36" spans="2:5">
      <c r="B36" s="8" t="s">
        <v>38</v>
      </c>
      <c r="C36" s="8">
        <v>4.05</v>
      </c>
      <c r="D36" s="8">
        <v>976.47</v>
      </c>
      <c r="E36" s="15">
        <f>976.47*4.05</f>
        <v>3954.7035000000001</v>
      </c>
    </row>
    <row r="37" spans="2:5" ht="4.5" customHeight="1">
      <c r="B37" s="8"/>
      <c r="C37" s="8"/>
      <c r="D37" s="8"/>
      <c r="E37" s="8"/>
    </row>
    <row r="38" spans="2:5">
      <c r="B38" s="47" t="s">
        <v>3</v>
      </c>
      <c r="C38" s="47"/>
      <c r="D38" s="47"/>
      <c r="E38" s="47"/>
    </row>
    <row r="39" spans="2:5" ht="37.5" customHeight="1">
      <c r="B39" s="4" t="s">
        <v>43</v>
      </c>
      <c r="C39" s="10">
        <v>4.05</v>
      </c>
      <c r="D39" s="10">
        <v>1416.99</v>
      </c>
      <c r="E39" s="16">
        <f>1416.99*4.05</f>
        <v>5738.8094999999994</v>
      </c>
    </row>
    <row r="40" spans="2:5" ht="6.75" customHeight="1">
      <c r="B40" s="9"/>
      <c r="C40" s="9"/>
      <c r="D40" s="11"/>
      <c r="E40" s="9"/>
    </row>
    <row r="41" spans="2:5">
      <c r="B41" s="47" t="s">
        <v>39</v>
      </c>
      <c r="C41" s="47"/>
      <c r="D41" s="47"/>
      <c r="E41" s="47"/>
    </row>
    <row r="42" spans="2:5">
      <c r="B42" s="8" t="s">
        <v>40</v>
      </c>
      <c r="C42" s="8">
        <v>4.05</v>
      </c>
      <c r="D42" s="8">
        <v>976.47</v>
      </c>
      <c r="E42" s="15">
        <f>976.47*4.05</f>
        <v>3954.7035000000001</v>
      </c>
    </row>
    <row r="43" spans="2:5">
      <c r="B43" s="8" t="s">
        <v>41</v>
      </c>
      <c r="C43" s="8">
        <v>3.32</v>
      </c>
      <c r="D43" s="8">
        <v>976.47</v>
      </c>
      <c r="E43" s="15">
        <f>976.47*3.32</f>
        <v>3241.8804</v>
      </c>
    </row>
    <row r="44" spans="2:5" ht="4.5" customHeight="1">
      <c r="B44" s="8"/>
      <c r="C44" s="8"/>
      <c r="D44" s="8"/>
      <c r="E44" s="8"/>
    </row>
    <row r="45" spans="2:5">
      <c r="B45" s="47" t="s">
        <v>44</v>
      </c>
      <c r="C45" s="47"/>
      <c r="D45" s="47"/>
      <c r="E45" s="47"/>
    </row>
    <row r="46" spans="2:5">
      <c r="B46" s="4" t="s">
        <v>46</v>
      </c>
      <c r="C46" s="8">
        <v>4.95</v>
      </c>
      <c r="D46" s="8">
        <v>1979.59</v>
      </c>
      <c r="E46" s="15">
        <f>1979.59*4.95</f>
        <v>9798.9704999999994</v>
      </c>
    </row>
    <row r="47" spans="2:5" ht="4.5" customHeight="1">
      <c r="B47" s="8"/>
      <c r="C47" s="8"/>
      <c r="D47" s="8"/>
      <c r="E47" s="8"/>
    </row>
    <row r="48" spans="2:5">
      <c r="B48" s="47" t="s">
        <v>57</v>
      </c>
      <c r="C48" s="47"/>
      <c r="D48" s="47"/>
      <c r="E48" s="47"/>
    </row>
    <row r="49" spans="2:6" ht="28.8">
      <c r="B49" s="4" t="s">
        <v>45</v>
      </c>
      <c r="C49" s="8">
        <v>4.05</v>
      </c>
      <c r="D49" s="8">
        <v>1979.59</v>
      </c>
      <c r="E49" s="15">
        <f>1979.59*4.05</f>
        <v>8017.3394999999991</v>
      </c>
    </row>
    <row r="51" spans="2:6">
      <c r="B51" s="41" t="s">
        <v>49</v>
      </c>
      <c r="C51" s="41"/>
      <c r="D51" s="41"/>
      <c r="E51" s="41"/>
    </row>
    <row r="53" spans="2:6" ht="57.6">
      <c r="B53" s="8"/>
      <c r="C53" s="4" t="s">
        <v>15</v>
      </c>
      <c r="D53" s="4" t="s">
        <v>65</v>
      </c>
      <c r="E53" s="4" t="s">
        <v>66</v>
      </c>
    </row>
    <row r="54" spans="2:6">
      <c r="B54" s="8" t="s">
        <v>47</v>
      </c>
      <c r="C54" s="8">
        <v>2.91</v>
      </c>
      <c r="D54" s="8">
        <v>976.47</v>
      </c>
      <c r="E54" s="15">
        <f>976.47*2.91</f>
        <v>2841.5277000000001</v>
      </c>
    </row>
    <row r="55" spans="2:6">
      <c r="B55" s="8" t="s">
        <v>48</v>
      </c>
      <c r="C55" s="8">
        <v>2.85</v>
      </c>
      <c r="D55" s="8">
        <v>976.47</v>
      </c>
      <c r="E55" s="15">
        <f>976.47*2.85</f>
        <v>2782.9395</v>
      </c>
    </row>
    <row r="57" spans="2:6" ht="28.5" customHeight="1">
      <c r="B57" s="48" t="s">
        <v>51</v>
      </c>
      <c r="C57" s="48"/>
      <c r="D57" s="48"/>
      <c r="E57" s="48"/>
    </row>
    <row r="59" spans="2:6" ht="57.6">
      <c r="B59" s="8"/>
      <c r="C59" s="4" t="s">
        <v>15</v>
      </c>
      <c r="D59" s="4" t="s">
        <v>65</v>
      </c>
      <c r="E59" s="4" t="s">
        <v>66</v>
      </c>
    </row>
    <row r="60" spans="2:6" hidden="1">
      <c r="B60" s="8" t="s">
        <v>50</v>
      </c>
      <c r="C60" s="8">
        <v>3.2</v>
      </c>
      <c r="D60" s="8">
        <v>976.47</v>
      </c>
      <c r="E60" s="15">
        <f>976.47*3.2</f>
        <v>3124.7040000000002</v>
      </c>
      <c r="F60" t="s">
        <v>75</v>
      </c>
    </row>
    <row r="61" spans="2:6">
      <c r="B61" s="8" t="s">
        <v>76</v>
      </c>
      <c r="C61" s="8">
        <v>3.2</v>
      </c>
      <c r="D61" s="8">
        <v>926</v>
      </c>
      <c r="E61" s="15">
        <f>D61*C61</f>
        <v>2963.2000000000003</v>
      </c>
    </row>
    <row r="62" spans="2:6">
      <c r="B62" s="8" t="s">
        <v>52</v>
      </c>
      <c r="C62" s="8">
        <v>4.93</v>
      </c>
      <c r="D62" s="8">
        <v>976.47</v>
      </c>
      <c r="E62" s="15">
        <f>976.47*4.93</f>
        <v>4813.9970999999996</v>
      </c>
    </row>
    <row r="63" spans="2:6">
      <c r="B63" s="8" t="s">
        <v>53</v>
      </c>
      <c r="C63" s="8">
        <v>4.68</v>
      </c>
      <c r="D63" s="8">
        <v>976.47</v>
      </c>
      <c r="E63" s="15">
        <f>976.47*4.68</f>
        <v>4569.8796000000002</v>
      </c>
    </row>
    <row r="64" spans="2:6">
      <c r="B64" s="8" t="s">
        <v>54</v>
      </c>
      <c r="C64" s="8">
        <v>4.68</v>
      </c>
      <c r="D64" s="8">
        <v>976.47</v>
      </c>
      <c r="E64" s="15">
        <f>976.47*4.68</f>
        <v>4569.8796000000002</v>
      </c>
    </row>
    <row r="65" spans="2:5">
      <c r="B65" s="8" t="s">
        <v>55</v>
      </c>
      <c r="C65" s="8">
        <v>3.63</v>
      </c>
      <c r="D65" s="8">
        <v>976.47</v>
      </c>
      <c r="E65" s="15">
        <f>976.47*3.63</f>
        <v>3544.5861</v>
      </c>
    </row>
    <row r="66" spans="2:5">
      <c r="B66" t="s">
        <v>77</v>
      </c>
    </row>
    <row r="68" spans="2:5">
      <c r="B68" s="41" t="s">
        <v>70</v>
      </c>
      <c r="C68" s="41"/>
      <c r="D68" s="41"/>
      <c r="E68" s="41"/>
    </row>
    <row r="69" spans="2:5">
      <c r="B69" s="14"/>
      <c r="C69" s="14"/>
      <c r="D69" s="14"/>
      <c r="E69" s="14"/>
    </row>
    <row r="70" spans="2:5" ht="57.6">
      <c r="B70" s="8"/>
      <c r="C70" s="4" t="s">
        <v>72</v>
      </c>
      <c r="D70" s="4" t="s">
        <v>65</v>
      </c>
      <c r="E70" s="4" t="s">
        <v>66</v>
      </c>
    </row>
    <row r="71" spans="2:5">
      <c r="B71" s="19" t="s">
        <v>71</v>
      </c>
      <c r="C71" s="8">
        <v>0.9</v>
      </c>
      <c r="D71" s="8">
        <v>968.03</v>
      </c>
      <c r="E71" s="15">
        <f>D71*0.9</f>
        <v>871.22699999999998</v>
      </c>
    </row>
    <row r="72" spans="2:5">
      <c r="B72" s="19" t="s">
        <v>73</v>
      </c>
      <c r="C72" s="8">
        <v>2.4</v>
      </c>
      <c r="D72" s="8">
        <v>968.03</v>
      </c>
      <c r="E72" s="15">
        <f>D72*2.4</f>
        <v>2323.2719999999999</v>
      </c>
    </row>
    <row r="73" spans="2:5">
      <c r="B73" s="19" t="s">
        <v>74</v>
      </c>
      <c r="C73" s="8">
        <v>3</v>
      </c>
      <c r="D73" s="8">
        <v>968.03</v>
      </c>
      <c r="E73" s="15">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DA87-CA50-4A1A-BFD2-048E9E900D33}">
  <dimension ref="B1:G85"/>
  <sheetViews>
    <sheetView tabSelected="1" topLeftCell="A58" zoomScaleNormal="100" workbookViewId="0">
      <selection activeCell="B40" sqref="B40:E40"/>
    </sheetView>
  </sheetViews>
  <sheetFormatPr defaultRowHeight="14.4"/>
  <cols>
    <col min="2" max="2" width="54.44140625" customWidth="1"/>
    <col min="3" max="4" width="15.44140625" customWidth="1"/>
    <col min="5" max="5" width="18.109375" customWidth="1"/>
    <col min="7" max="7" width="39.6640625" hidden="1" customWidth="1"/>
  </cols>
  <sheetData>
    <row r="1" spans="2:7">
      <c r="B1" s="41" t="s">
        <v>106</v>
      </c>
      <c r="C1" s="41"/>
      <c r="D1" s="41"/>
      <c r="E1" s="41"/>
    </row>
    <row r="3" spans="2:7" ht="86.4">
      <c r="B3" s="8"/>
      <c r="C3" s="4" t="s">
        <v>15</v>
      </c>
      <c r="D3" s="4" t="s">
        <v>82</v>
      </c>
      <c r="E3" s="4" t="s">
        <v>83</v>
      </c>
      <c r="G3" s="17"/>
    </row>
    <row r="4" spans="2:7">
      <c r="B4" s="47" t="s">
        <v>17</v>
      </c>
      <c r="C4" s="47"/>
      <c r="D4" s="47"/>
      <c r="E4" s="47"/>
      <c r="F4" s="2"/>
    </row>
    <row r="5" spans="2:7">
      <c r="B5" s="8" t="s">
        <v>14</v>
      </c>
      <c r="C5" s="8">
        <v>1.2</v>
      </c>
      <c r="D5" s="8">
        <v>1025.29</v>
      </c>
      <c r="E5" s="15">
        <f>C5*D5</f>
        <v>1230.348</v>
      </c>
    </row>
    <row r="6" spans="2:7">
      <c r="B6" s="8" t="s">
        <v>56</v>
      </c>
      <c r="C6" s="8">
        <v>3.64</v>
      </c>
      <c r="D6" s="8">
        <v>1025.29</v>
      </c>
      <c r="E6" s="15">
        <f t="shared" ref="E6:E9" si="0">C6*D6</f>
        <v>3732.0556000000001</v>
      </c>
    </row>
    <row r="7" spans="2:7">
      <c r="B7" s="8" t="s">
        <v>16</v>
      </c>
      <c r="C7" s="8">
        <v>3.2</v>
      </c>
      <c r="D7" s="8">
        <v>1025.29</v>
      </c>
      <c r="E7" s="15">
        <f t="shared" si="0"/>
        <v>3280.9279999999999</v>
      </c>
    </row>
    <row r="8" spans="2:7">
      <c r="B8" s="8" t="s">
        <v>18</v>
      </c>
      <c r="C8" s="8">
        <v>2.5499999999999998</v>
      </c>
      <c r="D8" s="8">
        <v>1025.29</v>
      </c>
      <c r="E8" s="15">
        <f t="shared" si="0"/>
        <v>2614.4894999999997</v>
      </c>
    </row>
    <row r="9" spans="2:7">
      <c r="B9" s="8" t="s">
        <v>19</v>
      </c>
      <c r="C9" s="8">
        <v>1.9</v>
      </c>
      <c r="D9" s="8">
        <v>1025.29</v>
      </c>
      <c r="E9" s="15">
        <f t="shared" si="0"/>
        <v>1948.0509999999999</v>
      </c>
    </row>
    <row r="10" spans="2:7" ht="4.5" customHeight="1">
      <c r="B10" s="8"/>
      <c r="C10" s="8"/>
      <c r="D10" s="8"/>
      <c r="E10" s="8"/>
    </row>
    <row r="11" spans="2:7" ht="18" customHeight="1">
      <c r="B11" s="47" t="s">
        <v>27</v>
      </c>
      <c r="C11" s="47"/>
      <c r="D11" s="47"/>
      <c r="E11" s="47"/>
    </row>
    <row r="12" spans="2:7" ht="20.25" customHeight="1">
      <c r="B12" s="8" t="s">
        <v>28</v>
      </c>
      <c r="C12" s="8">
        <v>2.33</v>
      </c>
      <c r="D12" s="8">
        <v>1025.29</v>
      </c>
      <c r="E12" s="15">
        <f t="shared" ref="E12:E13" si="1">C12*D12</f>
        <v>2388.9256999999998</v>
      </c>
    </row>
    <row r="13" spans="2:7" ht="18.75" customHeight="1">
      <c r="B13" s="8" t="s">
        <v>29</v>
      </c>
      <c r="C13" s="8">
        <v>0.22</v>
      </c>
      <c r="D13" s="8">
        <v>1025.29</v>
      </c>
      <c r="E13" s="15">
        <f t="shared" si="1"/>
        <v>225.56379999999999</v>
      </c>
    </row>
    <row r="14" spans="2:7" ht="6.75" customHeight="1">
      <c r="B14" s="8"/>
      <c r="C14" s="8"/>
      <c r="D14" s="8"/>
      <c r="E14" s="8"/>
    </row>
    <row r="15" spans="2:7">
      <c r="B15" s="47" t="s">
        <v>20</v>
      </c>
      <c r="C15" s="47"/>
      <c r="D15" s="47"/>
      <c r="E15" s="47"/>
    </row>
    <row r="16" spans="2:7">
      <c r="B16" s="8" t="s">
        <v>21</v>
      </c>
      <c r="C16" s="8">
        <v>3.32</v>
      </c>
      <c r="D16" s="8">
        <v>1025.29</v>
      </c>
      <c r="E16" s="15">
        <f t="shared" ref="E16:E19" si="2">C16*D16</f>
        <v>3403.9627999999998</v>
      </c>
    </row>
    <row r="17" spans="2:7">
      <c r="B17" s="8" t="s">
        <v>22</v>
      </c>
      <c r="C17" s="8">
        <v>2.82</v>
      </c>
      <c r="D17" s="8">
        <v>1025.29</v>
      </c>
      <c r="E17" s="15">
        <f t="shared" si="2"/>
        <v>2891.3177999999998</v>
      </c>
    </row>
    <row r="18" spans="2:7">
      <c r="B18" s="8" t="s">
        <v>23</v>
      </c>
      <c r="C18" s="8">
        <v>2.82</v>
      </c>
      <c r="D18" s="8">
        <v>1025.29</v>
      </c>
      <c r="E18" s="15">
        <f t="shared" si="2"/>
        <v>2891.3177999999998</v>
      </c>
    </row>
    <row r="19" spans="2:7">
      <c r="B19" s="8" t="s">
        <v>24</v>
      </c>
      <c r="C19" s="8">
        <v>2.12</v>
      </c>
      <c r="D19" s="8">
        <v>1025.29</v>
      </c>
      <c r="E19" s="15">
        <f t="shared" si="2"/>
        <v>2173.6147999999998</v>
      </c>
    </row>
    <row r="20" spans="2:7" ht="5.25" customHeight="1">
      <c r="B20" s="8"/>
      <c r="C20" s="8"/>
      <c r="D20" s="8"/>
      <c r="E20" s="8"/>
    </row>
    <row r="21" spans="2:7">
      <c r="B21" s="47" t="s">
        <v>25</v>
      </c>
      <c r="C21" s="49"/>
      <c r="D21" s="49"/>
      <c r="E21" s="49"/>
    </row>
    <row r="22" spans="2:7">
      <c r="B22" s="8" t="s">
        <v>26</v>
      </c>
      <c r="C22" s="8">
        <v>0.8</v>
      </c>
      <c r="D22" s="8">
        <v>1025.29</v>
      </c>
      <c r="E22" s="15">
        <f t="shared" ref="E22" si="3">C22*D22</f>
        <v>820.23199999999997</v>
      </c>
    </row>
    <row r="23" spans="2:7" ht="5.25" customHeight="1">
      <c r="B23" s="8"/>
      <c r="C23" s="8"/>
      <c r="D23" s="8"/>
      <c r="E23" s="8"/>
    </row>
    <row r="24" spans="2:7">
      <c r="B24" s="47" t="s">
        <v>30</v>
      </c>
      <c r="C24" s="47"/>
      <c r="D24" s="47"/>
      <c r="E24" s="47"/>
    </row>
    <row r="25" spans="2:7" ht="28.8">
      <c r="B25" s="4" t="s">
        <v>31</v>
      </c>
      <c r="C25" s="8">
        <v>4.05</v>
      </c>
      <c r="D25" s="8">
        <v>1025.29</v>
      </c>
      <c r="E25" s="15">
        <f t="shared" ref="E25" si="4">C25*D25</f>
        <v>4152.4245000000001</v>
      </c>
    </row>
    <row r="26" spans="2:7" ht="3.75" customHeight="1">
      <c r="B26" s="8"/>
      <c r="C26" s="8"/>
      <c r="D26" s="8"/>
      <c r="E26" s="8"/>
    </row>
    <row r="27" spans="2:7">
      <c r="B27" s="47" t="s">
        <v>32</v>
      </c>
      <c r="C27" s="47"/>
      <c r="D27" s="47"/>
      <c r="E27" s="47"/>
    </row>
    <row r="28" spans="2:7" ht="36.6" customHeight="1">
      <c r="B28" s="4" t="s">
        <v>33</v>
      </c>
      <c r="C28" s="8">
        <v>4.05</v>
      </c>
      <c r="D28" s="8">
        <v>1025.29</v>
      </c>
      <c r="E28" s="15">
        <f t="shared" ref="E28" si="5">C28*D28</f>
        <v>4152.4245000000001</v>
      </c>
      <c r="G28" s="1" t="s">
        <v>133</v>
      </c>
    </row>
    <row r="29" spans="2:7" ht="4.5" customHeight="1">
      <c r="B29" s="8"/>
      <c r="C29" s="8"/>
      <c r="D29" s="8"/>
      <c r="E29" s="8"/>
    </row>
    <row r="30" spans="2:7">
      <c r="B30" s="47" t="s">
        <v>34</v>
      </c>
      <c r="C30" s="47"/>
      <c r="D30" s="47"/>
      <c r="E30" s="47"/>
    </row>
    <row r="31" spans="2:7">
      <c r="B31" s="8" t="s">
        <v>35</v>
      </c>
      <c r="C31" s="8">
        <v>2.78</v>
      </c>
      <c r="D31" s="8">
        <v>1025.29</v>
      </c>
      <c r="E31" s="15">
        <f t="shared" ref="E31:E41" si="6">C31*D31</f>
        <v>2850.3061999999995</v>
      </c>
    </row>
    <row r="32" spans="2:7">
      <c r="B32" s="8" t="s">
        <v>36</v>
      </c>
      <c r="C32" s="8">
        <v>2.64</v>
      </c>
      <c r="D32" s="8">
        <v>1025.29</v>
      </c>
      <c r="E32" s="15">
        <f t="shared" si="6"/>
        <v>2706.7656000000002</v>
      </c>
    </row>
    <row r="33" spans="2:7">
      <c r="B33" s="8" t="s">
        <v>37</v>
      </c>
      <c r="C33" s="8">
        <v>2.31</v>
      </c>
      <c r="D33" s="8">
        <v>1025.29</v>
      </c>
      <c r="E33" s="15">
        <f>C33*D33</f>
        <v>2368.4198999999999</v>
      </c>
    </row>
    <row r="34" spans="2:7">
      <c r="B34" s="8" t="s">
        <v>140</v>
      </c>
      <c r="C34" s="64">
        <v>4.4800000000000004</v>
      </c>
      <c r="D34" s="8">
        <v>1025.29</v>
      </c>
      <c r="E34" s="15">
        <f t="shared" ref="E34:E36" si="7">C34*D34</f>
        <v>4593.2992000000004</v>
      </c>
    </row>
    <row r="35" spans="2:7">
      <c r="B35" s="8" t="s">
        <v>141</v>
      </c>
      <c r="C35" s="64">
        <v>4.34</v>
      </c>
      <c r="D35" s="8">
        <v>1025.29</v>
      </c>
      <c r="E35" s="15">
        <f t="shared" si="7"/>
        <v>4449.7586000000001</v>
      </c>
    </row>
    <row r="36" spans="2:7">
      <c r="B36" s="8" t="s">
        <v>142</v>
      </c>
      <c r="C36" s="64">
        <v>4.2</v>
      </c>
      <c r="D36" s="8">
        <v>1025.29</v>
      </c>
      <c r="E36" s="15">
        <f t="shared" si="7"/>
        <v>4306.2179999999998</v>
      </c>
    </row>
    <row r="37" spans="2:7">
      <c r="B37" s="50" t="s">
        <v>135</v>
      </c>
      <c r="C37" s="51"/>
      <c r="D37" s="51"/>
      <c r="E37" s="52"/>
    </row>
    <row r="38" spans="2:7">
      <c r="B38" s="8" t="s">
        <v>136</v>
      </c>
      <c r="C38" s="8">
        <v>4.4800000000000004</v>
      </c>
      <c r="D38" s="8">
        <v>1025.29</v>
      </c>
      <c r="E38" s="15">
        <f t="shared" si="6"/>
        <v>4593.2992000000004</v>
      </c>
    </row>
    <row r="39" spans="2:7">
      <c r="B39" s="8" t="s">
        <v>137</v>
      </c>
      <c r="C39" s="8">
        <v>4.2</v>
      </c>
      <c r="D39" s="8">
        <v>1025.29</v>
      </c>
      <c r="E39" s="15">
        <f t="shared" si="6"/>
        <v>4306.2179999999998</v>
      </c>
    </row>
    <row r="40" spans="2:7">
      <c r="B40" s="50" t="s">
        <v>138</v>
      </c>
      <c r="C40" s="51"/>
      <c r="D40" s="51"/>
      <c r="E40" s="52"/>
    </row>
    <row r="41" spans="2:7">
      <c r="B41" s="8" t="s">
        <v>139</v>
      </c>
      <c r="C41" s="8">
        <v>2.78</v>
      </c>
      <c r="D41" s="8">
        <v>1025.29</v>
      </c>
      <c r="E41" s="15">
        <f t="shared" si="6"/>
        <v>2850.3061999999995</v>
      </c>
    </row>
    <row r="43" spans="2:7" ht="4.5" customHeight="1">
      <c r="B43" s="8"/>
      <c r="C43" s="8"/>
      <c r="D43" s="8"/>
      <c r="E43" s="8"/>
    </row>
    <row r="44" spans="2:7">
      <c r="B44" s="47" t="s">
        <v>38</v>
      </c>
      <c r="C44" s="47"/>
      <c r="D44" s="47"/>
      <c r="E44" s="47"/>
    </row>
    <row r="45" spans="2:7">
      <c r="B45" s="8" t="s">
        <v>38</v>
      </c>
      <c r="C45" s="8">
        <v>4.05</v>
      </c>
      <c r="D45" s="8">
        <v>1025.29</v>
      </c>
      <c r="E45" s="15">
        <f t="shared" ref="E45" si="8">C45*D45</f>
        <v>4152.4245000000001</v>
      </c>
    </row>
    <row r="46" spans="2:7" ht="4.5" customHeight="1">
      <c r="B46" s="8"/>
      <c r="C46" s="8"/>
      <c r="D46" s="8"/>
      <c r="E46" s="8"/>
    </row>
    <row r="47" spans="2:7">
      <c r="B47" s="47" t="s">
        <v>3</v>
      </c>
      <c r="C47" s="47"/>
      <c r="D47" s="47"/>
      <c r="E47" s="47"/>
    </row>
    <row r="48" spans="2:7" ht="37.5" customHeight="1">
      <c r="B48" s="4" t="s">
        <v>43</v>
      </c>
      <c r="C48" s="10">
        <v>4.05</v>
      </c>
      <c r="D48" s="10">
        <v>1492.8</v>
      </c>
      <c r="E48" s="15">
        <f t="shared" ref="E48" si="9">C48*D48</f>
        <v>6045.8399999999992</v>
      </c>
      <c r="G48" s="1" t="s">
        <v>134</v>
      </c>
    </row>
    <row r="49" spans="2:5" ht="6.75" customHeight="1">
      <c r="B49" s="24"/>
      <c r="C49" s="24"/>
      <c r="D49" s="24"/>
      <c r="E49" s="24"/>
    </row>
    <row r="50" spans="2:5">
      <c r="B50" s="47" t="s">
        <v>39</v>
      </c>
      <c r="C50" s="47"/>
      <c r="D50" s="47"/>
      <c r="E50" s="47"/>
    </row>
    <row r="51" spans="2:5">
      <c r="B51" s="8" t="s">
        <v>97</v>
      </c>
      <c r="C51" s="8">
        <v>4.05</v>
      </c>
      <c r="D51" s="8">
        <v>976</v>
      </c>
      <c r="E51" s="15">
        <f t="shared" ref="E51:E52" si="10">C51*D51</f>
        <v>3952.7999999999997</v>
      </c>
    </row>
    <row r="52" spans="2:5">
      <c r="B52" s="8" t="s">
        <v>98</v>
      </c>
      <c r="C52" s="8">
        <v>3.32</v>
      </c>
      <c r="D52" s="8">
        <v>976</v>
      </c>
      <c r="E52" s="15">
        <f t="shared" si="10"/>
        <v>3240.3199999999997</v>
      </c>
    </row>
    <row r="53" spans="2:5" ht="4.5" customHeight="1">
      <c r="B53" s="8"/>
      <c r="C53" s="8"/>
      <c r="D53" s="8"/>
      <c r="E53" s="8"/>
    </row>
    <row r="54" spans="2:5">
      <c r="B54" s="47" t="s">
        <v>44</v>
      </c>
      <c r="C54" s="47"/>
      <c r="D54" s="47"/>
      <c r="E54" s="47"/>
    </row>
    <row r="55" spans="2:5">
      <c r="B55" s="4" t="s">
        <v>46</v>
      </c>
      <c r="C55" s="8">
        <v>4.95</v>
      </c>
      <c r="D55" s="8">
        <v>2052.84</v>
      </c>
      <c r="E55" s="15">
        <f t="shared" ref="E55" si="11">C55*D55</f>
        <v>10161.558000000001</v>
      </c>
    </row>
    <row r="56" spans="2:5" ht="4.5" customHeight="1">
      <c r="B56" s="8"/>
      <c r="C56" s="8"/>
      <c r="D56" s="8"/>
      <c r="E56" s="8"/>
    </row>
    <row r="57" spans="2:5">
      <c r="B57" s="47" t="s">
        <v>102</v>
      </c>
      <c r="C57" s="47"/>
      <c r="D57" s="47"/>
      <c r="E57" s="47"/>
    </row>
    <row r="58" spans="2:5" ht="28.8">
      <c r="B58" s="4" t="s">
        <v>103</v>
      </c>
      <c r="C58" s="8">
        <v>4.05</v>
      </c>
      <c r="D58" s="8">
        <v>2052.84</v>
      </c>
      <c r="E58" s="15">
        <f t="shared" ref="E58" si="12">C58*D58</f>
        <v>8314.0020000000004</v>
      </c>
    </row>
    <row r="59" spans="2:5">
      <c r="B59" t="s">
        <v>96</v>
      </c>
      <c r="C59" s="25"/>
      <c r="D59" s="25"/>
      <c r="E59" s="26"/>
    </row>
    <row r="60" spans="2:5">
      <c r="B60" t="s">
        <v>143</v>
      </c>
      <c r="C60" s="25"/>
      <c r="D60" s="25"/>
      <c r="E60" s="26"/>
    </row>
    <row r="62" spans="2:5">
      <c r="B62" s="41" t="s">
        <v>85</v>
      </c>
      <c r="C62" s="41"/>
      <c r="D62" s="41"/>
      <c r="E62" s="41"/>
    </row>
    <row r="64" spans="2:5" ht="57.6">
      <c r="B64" s="8"/>
      <c r="C64" s="4" t="s">
        <v>15</v>
      </c>
      <c r="D64" s="4" t="s">
        <v>82</v>
      </c>
      <c r="E64" s="4" t="s">
        <v>86</v>
      </c>
    </row>
    <row r="65" spans="2:6">
      <c r="B65" s="8" t="s">
        <v>47</v>
      </c>
      <c r="C65" s="8">
        <v>2.91</v>
      </c>
      <c r="D65" s="8">
        <v>1025.29</v>
      </c>
      <c r="E65" s="15">
        <f t="shared" ref="E65:E66" si="13">C65*D65</f>
        <v>2983.5938999999998</v>
      </c>
    </row>
    <row r="66" spans="2:6">
      <c r="B66" s="8" t="s">
        <v>48</v>
      </c>
      <c r="C66" s="8">
        <v>2.85</v>
      </c>
      <c r="D66" s="8">
        <v>1025.29</v>
      </c>
      <c r="E66" s="15">
        <f t="shared" si="13"/>
        <v>2922.0765000000001</v>
      </c>
    </row>
    <row r="68" spans="2:6" ht="28.5" customHeight="1">
      <c r="B68" s="48" t="s">
        <v>104</v>
      </c>
      <c r="C68" s="48"/>
      <c r="D68" s="48"/>
      <c r="E68" s="48"/>
    </row>
    <row r="70" spans="2:6" ht="57.6">
      <c r="B70" s="8"/>
      <c r="C70" s="4" t="s">
        <v>15</v>
      </c>
      <c r="D70" s="4" t="s">
        <v>82</v>
      </c>
      <c r="E70" s="4" t="s">
        <v>90</v>
      </c>
    </row>
    <row r="71" spans="2:6" hidden="1">
      <c r="B71" s="8" t="s">
        <v>50</v>
      </c>
      <c r="C71" s="8">
        <v>3.2</v>
      </c>
      <c r="D71" s="8">
        <v>976.47</v>
      </c>
      <c r="E71" s="15">
        <f>976.47*3.2</f>
        <v>3124.7040000000002</v>
      </c>
      <c r="F71" t="s">
        <v>75</v>
      </c>
    </row>
    <row r="72" spans="2:6">
      <c r="B72" s="8" t="s">
        <v>76</v>
      </c>
      <c r="C72" s="8">
        <v>3.2</v>
      </c>
      <c r="D72" s="8">
        <v>926</v>
      </c>
      <c r="E72" s="15">
        <f>D72*C72</f>
        <v>2963.2000000000003</v>
      </c>
    </row>
    <row r="73" spans="2:6">
      <c r="B73" s="8" t="s">
        <v>92</v>
      </c>
      <c r="C73" s="8">
        <v>4.93</v>
      </c>
      <c r="D73" s="8">
        <v>1004</v>
      </c>
      <c r="E73" s="15">
        <f t="shared" ref="E73:E76" si="14">C73*D73</f>
        <v>4949.7199999999993</v>
      </c>
    </row>
    <row r="74" spans="2:6">
      <c r="B74" s="8" t="s">
        <v>93</v>
      </c>
      <c r="C74" s="8">
        <v>4.68</v>
      </c>
      <c r="D74" s="8">
        <v>1004</v>
      </c>
      <c r="E74" s="15">
        <f t="shared" si="14"/>
        <v>4698.7199999999993</v>
      </c>
    </row>
    <row r="75" spans="2:6">
      <c r="B75" s="8" t="s">
        <v>94</v>
      </c>
      <c r="C75" s="8">
        <v>4.68</v>
      </c>
      <c r="D75" s="8">
        <v>1004</v>
      </c>
      <c r="E75" s="15">
        <f t="shared" si="14"/>
        <v>4698.7199999999993</v>
      </c>
    </row>
    <row r="76" spans="2:6">
      <c r="B76" s="8" t="s">
        <v>95</v>
      </c>
      <c r="C76" s="8">
        <v>3.63</v>
      </c>
      <c r="D76" s="8">
        <v>1004</v>
      </c>
      <c r="E76" s="15">
        <f t="shared" si="14"/>
        <v>3644.52</v>
      </c>
    </row>
    <row r="77" spans="2:6">
      <c r="B77" t="s">
        <v>77</v>
      </c>
    </row>
    <row r="78" spans="2:6">
      <c r="B78" t="s">
        <v>96</v>
      </c>
    </row>
    <row r="80" spans="2:6">
      <c r="B80" s="41" t="s">
        <v>91</v>
      </c>
      <c r="C80" s="41"/>
      <c r="D80" s="41"/>
      <c r="E80" s="41"/>
    </row>
    <row r="81" spans="2:5">
      <c r="B81" s="22"/>
      <c r="C81" s="22"/>
      <c r="D81" s="22"/>
      <c r="E81" s="22"/>
    </row>
    <row r="82" spans="2:5" ht="57.6">
      <c r="B82" s="8"/>
      <c r="C82" s="4" t="s">
        <v>72</v>
      </c>
      <c r="D82" s="4" t="s">
        <v>82</v>
      </c>
      <c r="E82" s="4" t="s">
        <v>86</v>
      </c>
    </row>
    <row r="83" spans="2:5">
      <c r="B83" s="19" t="s">
        <v>87</v>
      </c>
      <c r="C83" s="8">
        <v>0.9</v>
      </c>
      <c r="D83" s="28">
        <v>1109.32</v>
      </c>
      <c r="E83" s="15">
        <f>D83*0.9</f>
        <v>998.38799999999992</v>
      </c>
    </row>
    <row r="84" spans="2:5">
      <c r="B84" s="19" t="s">
        <v>88</v>
      </c>
      <c r="C84" s="8">
        <v>2.4</v>
      </c>
      <c r="D84" s="28">
        <v>1109.32</v>
      </c>
      <c r="E84" s="15">
        <f>D84*2.4</f>
        <v>2662.3679999999999</v>
      </c>
    </row>
    <row r="85" spans="2:5">
      <c r="B85" s="19" t="s">
        <v>89</v>
      </c>
      <c r="C85" s="8">
        <v>3</v>
      </c>
      <c r="D85" s="28">
        <v>1109.32</v>
      </c>
      <c r="E85" s="15">
        <f>D85*3</f>
        <v>3327.96</v>
      </c>
    </row>
  </sheetData>
  <mergeCells count="18">
    <mergeCell ref="B24:E24"/>
    <mergeCell ref="B1:E1"/>
    <mergeCell ref="B4:E4"/>
    <mergeCell ref="B11:E11"/>
    <mergeCell ref="B15:E15"/>
    <mergeCell ref="B21:E21"/>
    <mergeCell ref="B57:E57"/>
    <mergeCell ref="B62:E62"/>
    <mergeCell ref="B68:E68"/>
    <mergeCell ref="B80:E80"/>
    <mergeCell ref="B27:E27"/>
    <mergeCell ref="B30:E30"/>
    <mergeCell ref="B44:E44"/>
    <mergeCell ref="B47:E47"/>
    <mergeCell ref="B50:E50"/>
    <mergeCell ref="B54:E54"/>
    <mergeCell ref="B37:E37"/>
    <mergeCell ref="B40:E40"/>
  </mergeCell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defaultRowHeight="14.4"/>
  <cols>
    <col min="11" max="11" width="12.5546875" customWidth="1"/>
    <col min="12" max="12" width="11.33203125" customWidth="1"/>
    <col min="13" max="13" width="13.44140625" customWidth="1"/>
    <col min="14" max="14" width="12.6640625" customWidth="1"/>
  </cols>
  <sheetData>
    <row r="2" spans="3:14">
      <c r="G2">
        <v>1025.29</v>
      </c>
    </row>
    <row r="3" spans="3:14" ht="15" thickBot="1"/>
    <row r="4" spans="3:14" ht="42.75" customHeight="1" thickBot="1">
      <c r="C4" s="29" t="s">
        <v>107</v>
      </c>
      <c r="D4" s="53" t="s">
        <v>109</v>
      </c>
      <c r="E4" s="55" t="s">
        <v>110</v>
      </c>
      <c r="F4" s="56"/>
      <c r="G4" s="57"/>
      <c r="J4" s="32" t="s">
        <v>107</v>
      </c>
      <c r="K4" s="58" t="s">
        <v>109</v>
      </c>
      <c r="L4" s="60" t="s">
        <v>110</v>
      </c>
      <c r="M4" s="61"/>
      <c r="N4" s="62"/>
    </row>
    <row r="5" spans="3:14" ht="28.2" thickBot="1">
      <c r="C5" s="30" t="s">
        <v>108</v>
      </c>
      <c r="D5" s="54"/>
      <c r="E5" s="31" t="s">
        <v>111</v>
      </c>
      <c r="F5" s="31" t="s">
        <v>112</v>
      </c>
      <c r="G5" s="31" t="s">
        <v>113</v>
      </c>
      <c r="J5" s="33" t="s">
        <v>108</v>
      </c>
      <c r="K5" s="59"/>
      <c r="L5" s="32" t="s">
        <v>111</v>
      </c>
      <c r="M5" s="32" t="s">
        <v>112</v>
      </c>
      <c r="N5" s="32" t="s">
        <v>113</v>
      </c>
    </row>
    <row r="6" spans="3:14" ht="16.2" thickBot="1">
      <c r="C6" s="31" t="s">
        <v>114</v>
      </c>
      <c r="D6" s="31">
        <v>16</v>
      </c>
      <c r="E6" s="31">
        <v>3.0350000000000001</v>
      </c>
      <c r="F6" s="31">
        <v>4.3360000000000003</v>
      </c>
      <c r="G6" s="31">
        <v>4.55</v>
      </c>
      <c r="J6" s="34" t="s">
        <v>114</v>
      </c>
      <c r="K6" s="35">
        <v>16</v>
      </c>
      <c r="L6" s="36">
        <f>E6*G2</f>
        <v>3111.75515</v>
      </c>
      <c r="M6" s="36">
        <f>F6*G2</f>
        <v>4445.65744</v>
      </c>
      <c r="N6" s="36">
        <f>G6*G2</f>
        <v>4665.0694999999996</v>
      </c>
    </row>
    <row r="7" spans="3:14" ht="16.2" thickBot="1">
      <c r="C7" s="31" t="s">
        <v>115</v>
      </c>
      <c r="D7" s="31">
        <v>15</v>
      </c>
      <c r="E7" s="31">
        <v>2.8359999999999999</v>
      </c>
      <c r="F7" s="31">
        <v>4.05</v>
      </c>
      <c r="G7" s="31">
        <v>4.3540000000000001</v>
      </c>
      <c r="J7" s="34" t="s">
        <v>115</v>
      </c>
      <c r="K7" s="35">
        <v>15</v>
      </c>
      <c r="L7" s="36">
        <f>E7*G2</f>
        <v>2907.7224399999996</v>
      </c>
      <c r="M7" s="36">
        <f>F7*G2</f>
        <v>4152.4245000000001</v>
      </c>
      <c r="N7" s="36">
        <f>G7*G2</f>
        <v>4464.1126599999998</v>
      </c>
    </row>
    <row r="8" spans="3:14" ht="16.2" thickBot="1">
      <c r="C8" s="31" t="s">
        <v>116</v>
      </c>
      <c r="D8" s="31">
        <v>14</v>
      </c>
      <c r="E8" s="31">
        <v>2.3690000000000002</v>
      </c>
      <c r="F8" s="31">
        <v>3.3849999999999998</v>
      </c>
      <c r="G8" s="31">
        <v>4.0620000000000003</v>
      </c>
      <c r="J8" s="34" t="s">
        <v>116</v>
      </c>
      <c r="K8" s="35">
        <v>14</v>
      </c>
      <c r="L8" s="36">
        <f>E8*G2</f>
        <v>2428.91201</v>
      </c>
      <c r="M8" s="36">
        <f>F8*G2</f>
        <v>3470.6066499999997</v>
      </c>
      <c r="N8" s="36">
        <f>G8*G2</f>
        <v>4164.7279800000006</v>
      </c>
    </row>
    <row r="9" spans="3:14" ht="16.2" thickBot="1">
      <c r="C9" s="31" t="s">
        <v>117</v>
      </c>
      <c r="D9" s="31">
        <v>13</v>
      </c>
      <c r="E9" s="31">
        <v>1.911</v>
      </c>
      <c r="F9" s="31">
        <v>2.73</v>
      </c>
      <c r="G9" s="31">
        <v>3.2759999999999998</v>
      </c>
      <c r="J9" s="34" t="s">
        <v>117</v>
      </c>
      <c r="K9" s="35">
        <v>13</v>
      </c>
      <c r="L9" s="36">
        <f>E9*G2</f>
        <v>1959.3291899999999</v>
      </c>
      <c r="M9" s="36">
        <f>F9*G2</f>
        <v>2799.0416999999998</v>
      </c>
      <c r="N9" s="36">
        <f>G9*G2</f>
        <v>3358.8500399999998</v>
      </c>
    </row>
    <row r="10" spans="3:14" ht="16.2" thickBot="1">
      <c r="C10" s="31" t="s">
        <v>118</v>
      </c>
      <c r="D10" s="31">
        <v>12</v>
      </c>
      <c r="E10" s="31">
        <v>1.5349999999999999</v>
      </c>
      <c r="F10" s="31">
        <v>2.194</v>
      </c>
      <c r="G10" s="31">
        <v>2.7429999999999999</v>
      </c>
      <c r="J10" s="34" t="s">
        <v>118</v>
      </c>
      <c r="K10" s="35">
        <v>12</v>
      </c>
      <c r="L10" s="36">
        <f>E10*G2</f>
        <v>1573.8201499999998</v>
      </c>
      <c r="M10" s="36">
        <f>F10*G2</f>
        <v>2249.4862599999997</v>
      </c>
      <c r="N10" s="36">
        <f>G10*G2</f>
        <v>2812.3704699999998</v>
      </c>
    </row>
    <row r="11" spans="3:14" ht="16.2" thickBot="1">
      <c r="C11" s="31" t="s">
        <v>119</v>
      </c>
      <c r="D11" s="31">
        <v>11</v>
      </c>
      <c r="E11" s="31">
        <v>1.23</v>
      </c>
      <c r="F11" s="31">
        <v>1.7569999999999999</v>
      </c>
      <c r="G11" s="31">
        <v>2.1970000000000001</v>
      </c>
      <c r="J11" s="34" t="s">
        <v>119</v>
      </c>
      <c r="K11" s="35">
        <v>11</v>
      </c>
      <c r="L11" s="36">
        <f>E11*G2</f>
        <v>1261.1067</v>
      </c>
      <c r="M11" s="36">
        <f>F11*G2</f>
        <v>1801.4345299999998</v>
      </c>
      <c r="N11" s="36">
        <f>G11*G2</f>
        <v>2252.5621299999998</v>
      </c>
    </row>
    <row r="12" spans="3:14" ht="16.2" thickBot="1">
      <c r="C12" s="31" t="s">
        <v>120</v>
      </c>
      <c r="D12" s="31">
        <v>10</v>
      </c>
      <c r="E12" s="31">
        <v>1.0169999999999999</v>
      </c>
      <c r="F12" s="31">
        <v>1.4530000000000001</v>
      </c>
      <c r="G12" s="31">
        <v>1.8169999999999999</v>
      </c>
      <c r="J12" s="34" t="s">
        <v>120</v>
      </c>
      <c r="K12" s="35">
        <v>10</v>
      </c>
      <c r="L12" s="36">
        <f>E12*G2</f>
        <v>1042.71993</v>
      </c>
      <c r="M12" s="36">
        <f>F12*G2</f>
        <v>1489.7463700000001</v>
      </c>
      <c r="N12" s="36">
        <f>G12*G2</f>
        <v>1862.9519299999999</v>
      </c>
    </row>
    <row r="13" spans="3:14" ht="16.2" thickBot="1">
      <c r="C13" s="31" t="s">
        <v>121</v>
      </c>
      <c r="D13" s="31">
        <v>9</v>
      </c>
      <c r="E13" s="31">
        <v>0.85</v>
      </c>
      <c r="F13" s="31">
        <v>1.2150000000000001</v>
      </c>
      <c r="G13" s="31">
        <v>1.579</v>
      </c>
      <c r="J13" s="34" t="s">
        <v>121</v>
      </c>
      <c r="K13" s="35">
        <v>9</v>
      </c>
      <c r="L13" s="36">
        <f>E13*G2</f>
        <v>871.49649999999997</v>
      </c>
      <c r="M13" s="36">
        <f>F13*G2</f>
        <v>1245.7273500000001</v>
      </c>
      <c r="N13" s="36">
        <f>G13*G2</f>
        <v>1618.93291</v>
      </c>
    </row>
    <row r="14" spans="3:14" ht="16.2" thickBot="1">
      <c r="C14" s="31" t="s">
        <v>122</v>
      </c>
      <c r="D14" s="31">
        <v>8</v>
      </c>
      <c r="E14" s="31">
        <v>0.79600000000000004</v>
      </c>
      <c r="F14" s="31">
        <v>1.137</v>
      </c>
      <c r="G14" s="31">
        <v>1.4790000000000001</v>
      </c>
      <c r="J14" s="34" t="s">
        <v>122</v>
      </c>
      <c r="K14" s="35">
        <v>8</v>
      </c>
      <c r="L14" s="36">
        <f>E14*G2</f>
        <v>816.13084000000003</v>
      </c>
      <c r="M14" s="36">
        <f>F14*G2</f>
        <v>1165.7547299999999</v>
      </c>
      <c r="N14" s="36">
        <f>G14*G2</f>
        <v>1516.40391</v>
      </c>
    </row>
    <row r="15" spans="3:14" ht="16.2" thickBot="1">
      <c r="C15" s="31" t="s">
        <v>123</v>
      </c>
      <c r="D15" s="31">
        <v>7</v>
      </c>
      <c r="E15" s="31">
        <v>0.66600000000000004</v>
      </c>
      <c r="F15" s="31">
        <v>0.95</v>
      </c>
      <c r="G15" s="31">
        <v>1.236</v>
      </c>
      <c r="J15" s="34" t="s">
        <v>123</v>
      </c>
      <c r="K15" s="35">
        <v>7</v>
      </c>
      <c r="L15" s="36">
        <f>E15*G2</f>
        <v>682.84314000000006</v>
      </c>
      <c r="M15" s="36">
        <f>F15*G2</f>
        <v>974.02549999999997</v>
      </c>
      <c r="N15" s="36">
        <f>G15*G2</f>
        <v>1267.2584399999998</v>
      </c>
    </row>
    <row r="16" spans="3:14" ht="16.2" thickBot="1">
      <c r="C16" s="31" t="s">
        <v>124</v>
      </c>
      <c r="D16" s="31">
        <v>6</v>
      </c>
      <c r="E16" s="31">
        <v>0.623</v>
      </c>
      <c r="F16" s="31">
        <v>0.89</v>
      </c>
      <c r="G16" s="31">
        <v>1.1559999999999999</v>
      </c>
      <c r="J16" s="34" t="s">
        <v>124</v>
      </c>
      <c r="K16" s="35">
        <v>6</v>
      </c>
      <c r="L16" s="36">
        <f>E16*G2</f>
        <v>638.75567000000001</v>
      </c>
      <c r="M16" s="36">
        <f>F16*G2</f>
        <v>912.50810000000001</v>
      </c>
      <c r="N16" s="36">
        <f>G16*G2</f>
        <v>1185.23524</v>
      </c>
    </row>
    <row r="17" spans="3:14" ht="16.2" thickBot="1">
      <c r="C17" s="31" t="s">
        <v>125</v>
      </c>
      <c r="D17" s="31">
        <v>5</v>
      </c>
      <c r="E17" s="31">
        <v>0.58199999999999996</v>
      </c>
      <c r="F17" s="31">
        <v>0.83199999999999996</v>
      </c>
      <c r="G17" s="31">
        <v>1.08</v>
      </c>
      <c r="J17" s="34" t="s">
        <v>125</v>
      </c>
      <c r="K17" s="35">
        <v>5</v>
      </c>
      <c r="L17" s="36">
        <f>E17*G2</f>
        <v>596.71877999999992</v>
      </c>
      <c r="M17" s="36">
        <f>F17*G2</f>
        <v>853.04127999999992</v>
      </c>
      <c r="N17" s="36">
        <f>G17*G2</f>
        <v>1107.3132000000001</v>
      </c>
    </row>
    <row r="18" spans="3:14" ht="16.2" thickBot="1">
      <c r="C18" s="31" t="s">
        <v>126</v>
      </c>
      <c r="D18" s="31">
        <v>4</v>
      </c>
      <c r="E18" s="31">
        <v>0.56999999999999995</v>
      </c>
      <c r="F18" s="31">
        <v>0.81399999999999995</v>
      </c>
      <c r="G18" s="31">
        <v>1.0589999999999999</v>
      </c>
      <c r="J18" s="34" t="s">
        <v>126</v>
      </c>
      <c r="K18" s="35">
        <v>4</v>
      </c>
      <c r="L18" s="36">
        <f>E18*G2</f>
        <v>584.41529999999989</v>
      </c>
      <c r="M18" s="36">
        <f>F18*G2</f>
        <v>834.58605999999986</v>
      </c>
      <c r="N18" s="36">
        <f>G18*G2</f>
        <v>1085.7821099999999</v>
      </c>
    </row>
    <row r="19" spans="3:14" ht="16.2" thickBot="1">
      <c r="C19" s="31" t="s">
        <v>127</v>
      </c>
      <c r="D19" s="31">
        <v>3</v>
      </c>
      <c r="E19" s="31">
        <v>0.441</v>
      </c>
      <c r="F19" s="31">
        <v>0.59199999999999997</v>
      </c>
      <c r="G19" s="31">
        <v>0.76900000000000002</v>
      </c>
      <c r="J19" s="34" t="s">
        <v>127</v>
      </c>
      <c r="K19" s="35">
        <v>3</v>
      </c>
      <c r="L19" s="36">
        <f>E19*G2</f>
        <v>452.15289000000001</v>
      </c>
      <c r="M19" s="36">
        <f>F19*G2</f>
        <v>606.97167999999999</v>
      </c>
      <c r="N19" s="36">
        <f>G19*G2</f>
        <v>788.44800999999995</v>
      </c>
    </row>
    <row r="20" spans="3:14" ht="16.2" thickBot="1">
      <c r="C20" s="31" t="s">
        <v>128</v>
      </c>
      <c r="D20" s="31">
        <v>2</v>
      </c>
      <c r="E20" s="31">
        <v>0.441</v>
      </c>
      <c r="F20" s="31">
        <v>0.58099999999999996</v>
      </c>
      <c r="G20" s="31">
        <v>0.755</v>
      </c>
      <c r="J20" s="34" t="s">
        <v>128</v>
      </c>
      <c r="K20" s="35">
        <v>2</v>
      </c>
      <c r="L20" s="36">
        <f>E20*G2</f>
        <v>452.15289000000001</v>
      </c>
      <c r="M20" s="36">
        <f>F20*G2</f>
        <v>595.69348999999988</v>
      </c>
      <c r="N20" s="36">
        <f>G20*G2</f>
        <v>774.09394999999995</v>
      </c>
    </row>
    <row r="21" spans="3:14" ht="16.2" thickBot="1">
      <c r="C21" s="31" t="s">
        <v>129</v>
      </c>
      <c r="D21" s="31">
        <v>1</v>
      </c>
      <c r="E21" s="31">
        <v>0.441</v>
      </c>
      <c r="F21" s="31">
        <v>0.56200000000000006</v>
      </c>
      <c r="G21" s="31">
        <v>0.73099999999999998</v>
      </c>
      <c r="J21" s="34" t="s">
        <v>129</v>
      </c>
      <c r="K21" s="35">
        <v>1</v>
      </c>
      <c r="L21" s="36">
        <f>E21*G2</f>
        <v>452.15289000000001</v>
      </c>
      <c r="M21" s="36">
        <f>F21*G2</f>
        <v>576.21298000000002</v>
      </c>
      <c r="N21" s="36">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5634-A470-4CA4-A137-18E53D164881}">
  <dimension ref="C3:H25"/>
  <sheetViews>
    <sheetView topLeftCell="A4" workbookViewId="0">
      <selection activeCell="J8" sqref="J8"/>
    </sheetView>
  </sheetViews>
  <sheetFormatPr defaultRowHeight="14.4"/>
  <cols>
    <col min="4" max="4" width="11.5546875" customWidth="1"/>
    <col min="5" max="5" width="12.109375" customWidth="1"/>
    <col min="6" max="6" width="13.33203125" customWidth="1"/>
    <col min="7" max="7" width="12.5546875" customWidth="1"/>
  </cols>
  <sheetData>
    <row r="3" spans="3:8" ht="45" customHeight="1">
      <c r="C3" s="48" t="s">
        <v>130</v>
      </c>
      <c r="D3" s="48"/>
      <c r="E3" s="48"/>
      <c r="F3" s="48"/>
      <c r="G3" s="48"/>
      <c r="H3" s="48"/>
    </row>
    <row r="6" spans="3:8" s="1" customFormat="1" ht="48" customHeight="1">
      <c r="C6" s="38" t="s">
        <v>107</v>
      </c>
      <c r="D6" s="44" t="s">
        <v>109</v>
      </c>
      <c r="E6" s="44" t="s">
        <v>132</v>
      </c>
      <c r="F6" s="44"/>
      <c r="G6" s="44"/>
    </row>
    <row r="7" spans="3:8">
      <c r="C7" s="39" t="s">
        <v>108</v>
      </c>
      <c r="D7" s="44"/>
      <c r="E7" s="8" t="s">
        <v>111</v>
      </c>
      <c r="F7" s="8" t="s">
        <v>112</v>
      </c>
      <c r="G7" s="8" t="s">
        <v>113</v>
      </c>
    </row>
    <row r="8" spans="3:8">
      <c r="C8" s="27" t="s">
        <v>114</v>
      </c>
      <c r="D8" s="27">
        <v>16</v>
      </c>
      <c r="E8" s="37">
        <v>3111.75515</v>
      </c>
      <c r="F8" s="37">
        <v>4445.65744</v>
      </c>
      <c r="G8" s="37">
        <v>4665.0694999999996</v>
      </c>
    </row>
    <row r="9" spans="3:8">
      <c r="C9" s="27" t="s">
        <v>115</v>
      </c>
      <c r="D9" s="27">
        <v>15</v>
      </c>
      <c r="E9" s="37">
        <v>2907.7224399999996</v>
      </c>
      <c r="F9" s="37">
        <v>4152.4245000000001</v>
      </c>
      <c r="G9" s="37">
        <v>4464.1126599999998</v>
      </c>
    </row>
    <row r="10" spans="3:8">
      <c r="C10" s="27" t="s">
        <v>116</v>
      </c>
      <c r="D10" s="27">
        <v>14</v>
      </c>
      <c r="E10" s="37">
        <v>2428.91201</v>
      </c>
      <c r="F10" s="37">
        <v>3470.6066499999997</v>
      </c>
      <c r="G10" s="37">
        <v>4164.7279800000006</v>
      </c>
    </row>
    <row r="11" spans="3:8">
      <c r="C11" s="27" t="s">
        <v>117</v>
      </c>
      <c r="D11" s="27">
        <v>13</v>
      </c>
      <c r="E11" s="37">
        <v>1959.3291899999999</v>
      </c>
      <c r="F11" s="37">
        <v>2799.0416999999998</v>
      </c>
      <c r="G11" s="37">
        <v>3358.8500399999998</v>
      </c>
    </row>
    <row r="12" spans="3:8">
      <c r="C12" s="27" t="s">
        <v>118</v>
      </c>
      <c r="D12" s="27">
        <v>12</v>
      </c>
      <c r="E12" s="37">
        <v>1573.8201499999998</v>
      </c>
      <c r="F12" s="37">
        <v>2249.4862599999997</v>
      </c>
      <c r="G12" s="37">
        <v>2812.3704699999998</v>
      </c>
    </row>
    <row r="13" spans="3:8">
      <c r="C13" s="27" t="s">
        <v>119</v>
      </c>
      <c r="D13" s="27">
        <v>11</v>
      </c>
      <c r="E13" s="37">
        <v>1261.1067</v>
      </c>
      <c r="F13" s="37">
        <v>1801.4345299999998</v>
      </c>
      <c r="G13" s="37">
        <v>2252.5621299999998</v>
      </c>
    </row>
    <row r="14" spans="3:8">
      <c r="C14" s="27" t="s">
        <v>120</v>
      </c>
      <c r="D14" s="27">
        <v>10</v>
      </c>
      <c r="E14" s="37">
        <v>1042.71993</v>
      </c>
      <c r="F14" s="37">
        <v>1489.7463700000001</v>
      </c>
      <c r="G14" s="37">
        <v>1862.9519299999999</v>
      </c>
    </row>
    <row r="15" spans="3:8">
      <c r="C15" s="27" t="s">
        <v>121</v>
      </c>
      <c r="D15" s="27">
        <v>9</v>
      </c>
      <c r="E15" s="37">
        <v>871.49649999999997</v>
      </c>
      <c r="F15" s="37">
        <v>1245.7273500000001</v>
      </c>
      <c r="G15" s="37">
        <v>1618.93291</v>
      </c>
    </row>
    <row r="16" spans="3:8">
      <c r="C16" s="27" t="s">
        <v>122</v>
      </c>
      <c r="D16" s="27">
        <v>8</v>
      </c>
      <c r="E16" s="37">
        <v>816.13084000000003</v>
      </c>
      <c r="F16" s="37">
        <v>1165.7547299999999</v>
      </c>
      <c r="G16" s="37">
        <v>1516.40391</v>
      </c>
    </row>
    <row r="17" spans="3:7">
      <c r="C17" s="27" t="s">
        <v>123</v>
      </c>
      <c r="D17" s="27">
        <v>7</v>
      </c>
      <c r="E17" s="37">
        <v>682.84314000000006</v>
      </c>
      <c r="F17" s="37">
        <v>974.02549999999997</v>
      </c>
      <c r="G17" s="37">
        <v>1267.2584399999998</v>
      </c>
    </row>
    <row r="18" spans="3:7">
      <c r="C18" s="27" t="s">
        <v>124</v>
      </c>
      <c r="D18" s="27">
        <v>6</v>
      </c>
      <c r="E18" s="37">
        <v>638.75567000000001</v>
      </c>
      <c r="F18" s="37">
        <v>912.50810000000001</v>
      </c>
      <c r="G18" s="37">
        <v>1185.23524</v>
      </c>
    </row>
    <row r="19" spans="3:7">
      <c r="C19" s="27" t="s">
        <v>125</v>
      </c>
      <c r="D19" s="27">
        <v>5</v>
      </c>
      <c r="E19" s="37">
        <v>596.71877999999992</v>
      </c>
      <c r="F19" s="37">
        <v>853.04127999999992</v>
      </c>
      <c r="G19" s="37">
        <v>1107.3132000000001</v>
      </c>
    </row>
    <row r="20" spans="3:7">
      <c r="C20" s="27" t="s">
        <v>126</v>
      </c>
      <c r="D20" s="27">
        <v>4</v>
      </c>
      <c r="E20" s="37">
        <v>584.41529999999989</v>
      </c>
      <c r="F20" s="37">
        <v>834.58605999999986</v>
      </c>
      <c r="G20" s="37">
        <v>1085.7821099999999</v>
      </c>
    </row>
    <row r="21" spans="3:7">
      <c r="C21" s="27" t="s">
        <v>127</v>
      </c>
      <c r="D21" s="27">
        <v>3</v>
      </c>
      <c r="E21" s="37">
        <v>452.15289000000001</v>
      </c>
      <c r="F21" s="37">
        <v>606.97167999999999</v>
      </c>
      <c r="G21" s="37">
        <v>788.44800999999995</v>
      </c>
    </row>
    <row r="22" spans="3:7">
      <c r="C22" s="27" t="s">
        <v>128</v>
      </c>
      <c r="D22" s="27">
        <v>2</v>
      </c>
      <c r="E22" s="37">
        <v>452.15289000000001</v>
      </c>
      <c r="F22" s="37">
        <v>595.69348999999988</v>
      </c>
      <c r="G22" s="37">
        <v>774.09394999999995</v>
      </c>
    </row>
    <row r="23" spans="3:7">
      <c r="C23" s="27" t="s">
        <v>129</v>
      </c>
      <c r="D23" s="27">
        <v>1</v>
      </c>
      <c r="E23" s="37">
        <v>452.15289000000001</v>
      </c>
      <c r="F23" s="37">
        <v>576.21298000000002</v>
      </c>
      <c r="G23" s="37">
        <v>749.48698999999999</v>
      </c>
    </row>
    <row r="25" spans="3:7" ht="27.75" customHeight="1">
      <c r="C25" s="63" t="s">
        <v>131</v>
      </c>
      <c r="D25" s="63"/>
      <c r="E25" s="63"/>
      <c r="F25" s="63"/>
      <c r="G25" s="63"/>
    </row>
  </sheetData>
  <mergeCells count="4">
    <mergeCell ref="E6:G6"/>
    <mergeCell ref="D6:D7"/>
    <mergeCell ref="C3:H3"/>
    <mergeCell ref="C25:G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kopējais</vt:lpstr>
      <vt:lpstr>kopējais 2021</vt:lpstr>
      <vt:lpstr>pa amatiem</vt:lpstr>
      <vt:lpstr>pa amatiem 2021</vt:lpstr>
      <vt:lpstr>Sheet1</vt:lpstr>
      <vt:lpstr>KNAB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Laila Ruskule</cp:lastModifiedBy>
  <cp:lastPrinted>2021-01-04T11:39:44Z</cp:lastPrinted>
  <dcterms:created xsi:type="dcterms:W3CDTF">2019-03-27T09:42:11Z</dcterms:created>
  <dcterms:modified xsi:type="dcterms:W3CDTF">2021-05-08T05:46:51Z</dcterms:modified>
</cp:coreProperties>
</file>